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9210" windowHeight="7440" firstSheet="1" activeTab="5"/>
  </bookViews>
  <sheets>
    <sheet name="容器数の算定（原本）" sheetId="1" r:id="rId1"/>
    <sheet name="容器数の算定 (記入例)" sheetId="2" r:id="rId2"/>
    <sheet name="容器数の算定 (業者)" sheetId="3" r:id="rId3"/>
    <sheet name="算定数（住宅用）" sheetId="4" r:id="rId4"/>
    <sheet name="算定数（複合）" sheetId="5" r:id="rId5"/>
    <sheet name="算定数（事業系）" sheetId="6" r:id="rId6"/>
  </sheets>
  <definedNames>
    <definedName name="_xlnm.Print_Area" localSheetId="5">'算定数（事業系）'!$A$1:$X$33</definedName>
    <definedName name="_xlnm.Print_Area" localSheetId="3">'算定数（住宅用）'!$A$1:$X$33</definedName>
    <definedName name="_xlnm.Print_Area" localSheetId="4">'算定数（複合）'!$A$1:$X$32</definedName>
    <definedName name="_xlnm.Print_Area" localSheetId="1">'容器数の算定 (記入例)'!$A:$IV</definedName>
    <definedName name="_xlnm.Print_Area" localSheetId="2">'容器数の算定 (業者)'!$A$1:$X$32</definedName>
    <definedName name="_xlnm.Print_Area" localSheetId="0">'容器数の算定（原本）'!$A$1:$X$32</definedName>
  </definedNames>
  <calcPr fullCalcOnLoad="1"/>
</workbook>
</file>

<file path=xl/sharedStrings.xml><?xml version="1.0" encoding="utf-8"?>
<sst xmlns="http://schemas.openxmlformats.org/spreadsheetml/2006/main" count="1160" uniqueCount="122">
  <si>
    <t>容　　器　　数　　の　　算　　定</t>
  </si>
  <si>
    <t>用　途</t>
  </si>
  <si>
    <t>廃棄物</t>
  </si>
  <si>
    <t>床面積又は人員×排出基準×可燃・不燃の割合×収集間隔÷容器容量＝Ａ</t>
  </si>
  <si>
    <t>最低必要個数</t>
  </si>
  <si>
    <t>予備率の加算</t>
  </si>
  <si>
    <t>必要個数</t>
  </si>
  <si>
    <t/>
  </si>
  <si>
    <t xml:space="preserve"> 可燃</t>
  </si>
  <si>
    <t>〔</t>
  </si>
  <si>
    <t>〕人×〔</t>
  </si>
  <si>
    <t>〕㎏×〔</t>
  </si>
  <si>
    <t>〕×〔</t>
  </si>
  <si>
    <t>〕日÷〔</t>
  </si>
  <si>
    <t>〕㎏＝</t>
  </si>
  <si>
    <t>①</t>
  </si>
  <si>
    <t>個</t>
  </si>
  <si>
    <t>(Ａ①＋Ａ②)</t>
  </si>
  <si>
    <t xml:space="preserve"> ×1.4</t>
  </si>
  <si>
    <t xml:space="preserve"> 不燃</t>
  </si>
  <si>
    <t>②</t>
  </si>
  <si>
    <t xml:space="preserve"> ＝Ｂ</t>
  </si>
  <si>
    <t>〕㎡×〔</t>
  </si>
  <si>
    <t>③</t>
  </si>
  <si>
    <t>④</t>
  </si>
  <si>
    <t xml:space="preserve"> Ａの</t>
  </si>
  <si>
    <t>⑤</t>
  </si>
  <si>
    <t>③＋⑤＋⑦＋⑨</t>
  </si>
  <si>
    <t xml:space="preserve"> ＝</t>
  </si>
  <si>
    <t>(Ａ③～⑩＋)</t>
  </si>
  <si>
    <t>⑥</t>
  </si>
  <si>
    <t>⑦</t>
  </si>
  <si>
    <t>⑧</t>
  </si>
  <si>
    <t>④＋⑥＋⑧＋⑩</t>
  </si>
  <si>
    <t>最 低 必 要 個 数 合 計</t>
  </si>
  <si>
    <t>必要個数合計</t>
  </si>
  <si>
    <t>　　　　　保　管　場　所　面　積　の　算　定</t>
  </si>
  <si>
    <t>１ 容器保管必要面積</t>
  </si>
  <si>
    <t>容器の直径または縦〔</t>
  </si>
  <si>
    <t>〕ｍ×容器の直径または横〔</t>
  </si>
  <si>
    <t>〕ｍ×容器数〔</t>
  </si>
  <si>
    <t>〕個÷段数〔</t>
  </si>
  <si>
    <t>〕段＝</t>
  </si>
  <si>
    <t>㎡</t>
  </si>
  <si>
    <t>２ 洗浄排水設備面積</t>
  </si>
  <si>
    <t xml:space="preserve">   ㎡</t>
  </si>
  <si>
    <t>３　作業上必要面積</t>
  </si>
  <si>
    <t>合計(1～3)</t>
  </si>
  <si>
    <t xml:space="preserve"> 粗大ごみ保管面積</t>
  </si>
  <si>
    <t>〈算定上の注意〉</t>
  </si>
  <si>
    <t>計算は、用途別に実施し必要個数を算定する。</t>
  </si>
  <si>
    <t>個数の算定は、家庭系と事業系を区分する。事業系の用途が複数の場合、Ａの①～⑩を合算して必要個数を算出する。</t>
  </si>
  <si>
    <t>Ａは小数第２位を四捨五入する。最低必要個数はＡを切り上げる。</t>
  </si>
  <si>
    <t>必要個数はＢの小数点を切り捨てる。</t>
  </si>
  <si>
    <t>予備率は４０％を確保する。</t>
  </si>
  <si>
    <t>必要個数が最低必要個数より少ない場合は、最低必要個数を必要個数とする。</t>
  </si>
  <si>
    <t>住宅</t>
  </si>
  <si>
    <t>店舗</t>
  </si>
  <si>
    <t>(飲食店)</t>
  </si>
  <si>
    <t>(ｽｰﾊﾟｰ)</t>
  </si>
  <si>
    <t>事務所</t>
  </si>
  <si>
    <t>文化施設</t>
  </si>
  <si>
    <t>最低必要個数合計</t>
  </si>
  <si>
    <t>（家庭系保管場所）</t>
  </si>
  <si>
    <t>容器１個あたりの容量は原則として15㎏（60㍑）を基準とする。</t>
  </si>
  <si>
    <t>収集間隔は実態により記入する。（原則として可燃3日・不燃6日）</t>
  </si>
  <si>
    <t>Ａは小数第2位を四捨五入する。最低必要個数はＡを切り上げる。</t>
  </si>
  <si>
    <t>予備率は40％を確保する。</t>
  </si>
  <si>
    <t>1 容器保管必要面積</t>
  </si>
  <si>
    <t>2 洗浄排水設備面積</t>
  </si>
  <si>
    <t>3　作業上必要面積</t>
  </si>
  <si>
    <t>合計(1～3)</t>
  </si>
  <si>
    <t>（再利用対象保管場所面積</t>
  </si>
  <si>
    <t>③＋⑤＋⑦</t>
  </si>
  <si>
    <t>④＋⑥＋⑧</t>
  </si>
  <si>
    <t>(Ａ③～⑧＋)</t>
  </si>
  <si>
    <t>個数の算定は、家庭系と事業系を区分する。事業系の用途が複数の場合、Ａの①～⑧を合算して必要個数を算出する。</t>
  </si>
  <si>
    <t>　　　　　保　管　場　所　面　積　の　算　定（保管場所は二段であるので、容器の数は、必ず偶数で）</t>
  </si>
  <si>
    <t>住 宅</t>
  </si>
  <si>
    <t>基準要素の総計は住宅の場合は総人員、事務所等は有効面積を記入する。</t>
  </si>
  <si>
    <t>㎡）</t>
  </si>
  <si>
    <t>1 容器保管必要面積</t>
  </si>
  <si>
    <t>2 洗浄排水設備面積</t>
  </si>
  <si>
    <t>3　作業上必要面積</t>
  </si>
  <si>
    <t>合計(1～3)</t>
  </si>
  <si>
    <t>収集間隔は実態により記入する。（原則として可燃3日・不燃6日）</t>
  </si>
  <si>
    <t>容器１個あたりの容量は原則として15㎏（60㍑）を基準とする。</t>
  </si>
  <si>
    <t>個数の算定は、家庭系と事業系を区分する。事業系の用途が複数の場合、Ａの①～⑧を合算して必要個数を算出する。</t>
  </si>
  <si>
    <t>Ａは小数第2位を四捨五入する。最低必要個数はＡを切り上げる。</t>
  </si>
  <si>
    <t>予備率は40％を確保する。</t>
  </si>
  <si>
    <t>店舗</t>
  </si>
  <si>
    <t>③＋⑤＋⑦</t>
  </si>
  <si>
    <t>(Ａ③～⑧＋)</t>
  </si>
  <si>
    <t>事務所</t>
  </si>
  <si>
    <t>（飲食店）</t>
  </si>
  <si>
    <t>④＋⑥＋⑧</t>
  </si>
  <si>
    <t>　　　　　　　　　　　　　容　　器　　数　　の　　算　　定  　　　　記入例（業者収集）</t>
  </si>
  <si>
    <t xml:space="preserve">     ）</t>
  </si>
  <si>
    <t>容器１個あたりの容量は原則として１５㎏（６０㍑）を基準とする。</t>
  </si>
  <si>
    <t>収集間隔は実態により記入する。（原則として可燃３日・不燃６日）</t>
  </si>
  <si>
    <t>収集間隔は実態により記入する。（原則として可燃3日・不燃12日）</t>
  </si>
  <si>
    <t>丸型容器</t>
  </si>
  <si>
    <t>0.6*0.6</t>
  </si>
  <si>
    <t>角容器</t>
  </si>
  <si>
    <t>0.35*0.55</t>
  </si>
  <si>
    <t>（再利用対象保管場所面積 　　　㎡）</t>
  </si>
  <si>
    <t>可燃・不燃の割合は、区収集は（0.75：0.05）、業者収集は（0.6：0.2）とする。</t>
  </si>
  <si>
    <t>(Ａ⑤＋Ａ⑥)</t>
  </si>
  <si>
    <t>(Ａ⑦＋Ａ⑧)</t>
  </si>
  <si>
    <t>(Ａ⑨＋Ａ⑩)</t>
  </si>
  <si>
    <t>　　　　　　　　　　　　　容　　器　　数　　の　　算　　定 （住宅用） 　　　　</t>
  </si>
  <si>
    <t>　　　　　　　　　　　　　容　　器　　数　　の　　算　　定  （複合）　　　　　</t>
  </si>
  <si>
    <t>（再利用対象保管場所面積 　　　　㎡）</t>
  </si>
  <si>
    <t xml:space="preserve">  ㎡</t>
  </si>
  <si>
    <t>　　　　　　　　　　　　　容　　器　　数　　の　　算　　定 （事業系） 　　　　</t>
  </si>
  <si>
    <t>〕㎡×〔</t>
  </si>
  <si>
    <t>(Ａ③＋Ａ④)</t>
  </si>
  <si>
    <t xml:space="preserve"> ×1.4</t>
  </si>
  <si>
    <t>×1.4</t>
  </si>
  <si>
    <t>⑨</t>
  </si>
  <si>
    <t>⑩</t>
  </si>
  <si>
    <t>⑨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</si>
</sst>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;[Red]&quot;¥&quot;\-#,##0.0"/>
    <numFmt numFmtId="177" formatCode="#,##0_ ;[Red]\-#,##0\ "/>
    <numFmt numFmtId="178" formatCode="0;&quot;△ &quot;0"/>
    <numFmt numFmtId="179" formatCode="0.000000"/>
    <numFmt numFmtId="180" formatCode="0.00000"/>
    <numFmt numFmtId="181" formatCode="0.0000"/>
    <numFmt numFmtId="182" formatCode="0.000"/>
    <numFmt numFmtId="183" formatCode="0.000_);[Red]\(0.000\)"/>
    <numFmt numFmtId="184" formatCode="0.0"/>
    <numFmt numFmtId="185" formatCode="0.0E+00;\?"/>
    <numFmt numFmtId="186" formatCode="0.00E+00;\?"/>
    <numFmt numFmtId="187" formatCode="0E+00;\?"/>
    <numFmt numFmtId="188" formatCode="0.000E+00;\?"/>
    <numFmt numFmtId="189" formatCode="0.0000E+00;\?"/>
    <numFmt numFmtId="190" formatCode="0.00000E+00;\?"/>
    <numFmt numFmtId="191" formatCode="0.000000E+00;\?"/>
    <numFmt numFmtId="192" formatCode="0.0000000E+00;\?"/>
    <numFmt numFmtId="193" formatCode="0.00000000E+00;\?"/>
    <numFmt numFmtId="194" formatCode="0.000000000E+00;\?"/>
    <numFmt numFmtId="195" formatCode="0.0000000000E+00;\?"/>
    <numFmt numFmtId="196" formatCode="0.00000000000E+00;\?"/>
    <numFmt numFmtId="197" formatCode="0.000000000000E+00;\?"/>
    <numFmt numFmtId="198" formatCode="0.0000000000000E+00;\?"/>
    <numFmt numFmtId="199" formatCode="0.00000000000000E+00;\?"/>
    <numFmt numFmtId="200" formatCode="0.000000000000000E+00;\?"/>
    <numFmt numFmtId="201" formatCode="0.0_);[Red]\(0.0\)"/>
    <numFmt numFmtId="202" formatCode="0.00_);[Red]\(0.00\)"/>
    <numFmt numFmtId="203" formatCode="0.0000_);[Red]\(0.0000\)"/>
    <numFmt numFmtId="204" formatCode="0.00000_);[Red]\(0.00000\)"/>
    <numFmt numFmtId="205" formatCode="0.000000_);[Red]\(0.000000\)"/>
    <numFmt numFmtId="206" formatCode="0.0000000_);[Red]\(0.0000000\)"/>
    <numFmt numFmtId="207" formatCode="0_);[Red]\(0\)"/>
    <numFmt numFmtId="208" formatCode="#,##0.0;[Red]\-#,##0.0"/>
    <numFmt numFmtId="209" formatCode="&quot;¥&quot;#,##0.000;[Red]&quot;¥&quot;\-#,##0.000"/>
    <numFmt numFmtId="210" formatCode="&quot;¥&quot;#,##0.0000;[Red]&quot;¥&quot;\-#,##0.0000"/>
    <numFmt numFmtId="211" formatCode="&quot;¥&quot;#,##0.00000;[Red]&quot;¥&quot;\-#,##0.00000"/>
    <numFmt numFmtId="212" formatCode="&quot;¥&quot;#,##0.000000;[Red]&quot;¥&quot;\-#,##0.000000"/>
    <numFmt numFmtId="213" formatCode="&quot;¥&quot;#,##0.0000000;[Red]&quot;¥&quot;\-#,##0.0000000"/>
    <numFmt numFmtId="214" formatCode="&quot;¥&quot;#,##0.00000000;[Red]&quot;¥&quot;\-#,##0.00000000"/>
    <numFmt numFmtId="215" formatCode="&quot;¥&quot;#,##0.000000000;[Red]&quot;¥&quot;\-#,##0.000000000"/>
    <numFmt numFmtId="216" formatCode="&quot;¥&quot;#,##0.0000000000;[Red]&quot;¥&quot;\-#,##0.0000000000"/>
    <numFmt numFmtId="217" formatCode="&quot;¥&quot;#,##0.00000000000;[Red]&quot;¥&quot;\-#,##0.00000000000"/>
    <numFmt numFmtId="218" formatCode="#,##0.000;[Red]\-#,##0.000"/>
    <numFmt numFmtId="219" formatCode="0.00_ "/>
    <numFmt numFmtId="220" formatCode="#,##0.00_ ;[Red]\-#,##0.00\ "/>
    <numFmt numFmtId="221" formatCode="#,##0.0000;[Red]\-#,##0.0000"/>
  </numFmts>
  <fonts count="57">
    <font>
      <sz val="9.9"/>
      <name val="ＭＳ 明朝"/>
      <family val="1"/>
    </font>
    <font>
      <b/>
      <sz val="9.9"/>
      <name val="ＭＳ 明朝"/>
      <family val="1"/>
    </font>
    <font>
      <i/>
      <sz val="9.9"/>
      <name val="ＭＳ 明朝"/>
      <family val="1"/>
    </font>
    <font>
      <b/>
      <i/>
      <sz val="9.9"/>
      <name val="ＭＳ 明朝"/>
      <family val="1"/>
    </font>
    <font>
      <sz val="9.9"/>
      <color indexed="8"/>
      <name val="ＭＳ 明朝"/>
      <family val="1"/>
    </font>
    <font>
      <b/>
      <sz val="18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1.5"/>
      <color indexed="8"/>
      <name val="ＭＳ 明朝"/>
      <family val="1"/>
    </font>
    <font>
      <b/>
      <sz val="16"/>
      <name val="ＭＳ 明朝"/>
      <family val="1"/>
    </font>
    <font>
      <sz val="12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6"/>
      <name val="ＭＳ 明朝"/>
      <family val="1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13" fontId="0" fillId="0" borderId="0">
      <alignment/>
      <protection/>
    </xf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 quotePrefix="1">
      <alignment vertical="center"/>
      <protection/>
    </xf>
    <xf numFmtId="0" fontId="7" fillId="0" borderId="0" xfId="0" applyFont="1" applyAlignment="1">
      <alignment vertical="center"/>
    </xf>
    <xf numFmtId="0" fontId="6" fillId="0" borderId="13" xfId="0" applyFont="1" applyFill="1" applyBorder="1" applyAlignment="1" applyProtection="1" quotePrefix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 quotePrefix="1">
      <alignment vertical="center"/>
      <protection/>
    </xf>
    <xf numFmtId="0" fontId="6" fillId="0" borderId="1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 quotePrefix="1">
      <alignment vertical="center"/>
      <protection/>
    </xf>
    <xf numFmtId="0" fontId="7" fillId="0" borderId="16" xfId="0" applyFont="1" applyBorder="1" applyAlignment="1">
      <alignment vertical="center"/>
    </xf>
    <xf numFmtId="0" fontId="6" fillId="0" borderId="15" xfId="0" applyFont="1" applyFill="1" applyBorder="1" applyAlignment="1" applyProtection="1" quotePrefix="1">
      <alignment horizontal="left" vertical="center"/>
      <protection/>
    </xf>
    <xf numFmtId="0" fontId="6" fillId="0" borderId="16" xfId="0" applyFont="1" applyFill="1" applyBorder="1" applyAlignment="1" applyProtection="1" quotePrefix="1">
      <alignment horizontal="left"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10" fillId="0" borderId="18" xfId="0" applyFont="1" applyFill="1" applyBorder="1" applyAlignment="1" applyProtection="1" quotePrefix="1">
      <alignment horizontal="left" vertical="center"/>
      <protection/>
    </xf>
    <xf numFmtId="0" fontId="10" fillId="0" borderId="18" xfId="0" applyFont="1" applyFill="1" applyBorder="1" applyAlignment="1" applyProtection="1" quotePrefix="1">
      <alignment horizontal="center" vertical="center"/>
      <protection/>
    </xf>
    <xf numFmtId="0" fontId="10" fillId="0" borderId="18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 quotePrefix="1">
      <alignment horizontal="right" vertical="center"/>
      <protection/>
    </xf>
    <xf numFmtId="0" fontId="6" fillId="0" borderId="18" xfId="0" applyFont="1" applyFill="1" applyBorder="1" applyAlignment="1" applyProtection="1">
      <alignment horizontal="right"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6" fillId="0" borderId="21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 quotePrefix="1">
      <alignment horizontal="left" vertical="center"/>
      <protection/>
    </xf>
    <xf numFmtId="0" fontId="10" fillId="0" borderId="0" xfId="0" applyFont="1" applyFill="1" applyBorder="1" applyAlignment="1" applyProtection="1" quotePrefix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horizontal="right" vertical="center"/>
      <protection/>
    </xf>
    <xf numFmtId="1" fontId="12" fillId="0" borderId="0" xfId="0" applyNumberFormat="1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" fontId="13" fillId="0" borderId="18" xfId="0" applyNumberFormat="1" applyFont="1" applyFill="1" applyBorder="1" applyAlignment="1" applyProtection="1" quotePrefix="1">
      <alignment horizontal="right" vertical="center"/>
      <protection/>
    </xf>
    <xf numFmtId="0" fontId="6" fillId="0" borderId="22" xfId="0" applyFont="1" applyFill="1" applyBorder="1" applyAlignment="1" applyProtection="1" quotePrefix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/>
      <protection/>
    </xf>
    <xf numFmtId="1" fontId="13" fillId="0" borderId="18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/>
      <protection/>
    </xf>
    <xf numFmtId="0" fontId="6" fillId="0" borderId="11" xfId="0" applyFont="1" applyFill="1" applyBorder="1" applyAlignment="1" applyProtection="1" quotePrefix="1">
      <alignment vertical="center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8" fillId="0" borderId="16" xfId="0" applyFont="1" applyFill="1" applyBorder="1" applyAlignment="1" applyProtection="1">
      <alignment vertical="center"/>
      <protection/>
    </xf>
    <xf numFmtId="184" fontId="13" fillId="0" borderId="16" xfId="0" applyNumberFormat="1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4" fillId="0" borderId="15" xfId="0" applyFont="1" applyFill="1" applyBorder="1" applyAlignment="1" applyProtection="1" quotePrefix="1">
      <alignment horizontal="right" vertical="center"/>
      <protection/>
    </xf>
    <xf numFmtId="1" fontId="13" fillId="0" borderId="16" xfId="0" applyNumberFormat="1" applyFont="1" applyFill="1" applyBorder="1" applyAlignment="1" applyProtection="1" quotePrefix="1">
      <alignment horizontal="right" vertical="center"/>
      <protection/>
    </xf>
    <xf numFmtId="0" fontId="6" fillId="0" borderId="16" xfId="0" applyFont="1" applyFill="1" applyBorder="1" applyAlignment="1" applyProtection="1" quotePrefix="1">
      <alignment horizontal="right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 quotePrefix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 quotePrefix="1">
      <alignment vertical="center"/>
      <protection/>
    </xf>
    <xf numFmtId="0" fontId="0" fillId="0" borderId="0" xfId="0" applyAlignment="1">
      <alignment vertical="center"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84" fontId="13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 quotePrefix="1">
      <alignment vertical="center"/>
      <protection/>
    </xf>
    <xf numFmtId="1" fontId="13" fillId="0" borderId="0" xfId="0" applyNumberFormat="1" applyFont="1" applyFill="1" applyBorder="1" applyAlignment="1" applyProtection="1" quotePrefix="1">
      <alignment vertical="center"/>
      <protection/>
    </xf>
    <xf numFmtId="0" fontId="6" fillId="0" borderId="0" xfId="0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 applyProtection="1" quotePrefix="1">
      <alignment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 quotePrefix="1">
      <alignment vertical="center"/>
      <protection/>
    </xf>
    <xf numFmtId="0" fontId="6" fillId="0" borderId="25" xfId="0" applyFont="1" applyFill="1" applyBorder="1" applyAlignment="1" applyProtection="1" quotePrefix="1">
      <alignment vertical="center"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right" vertical="center"/>
      <protection/>
    </xf>
    <xf numFmtId="0" fontId="4" fillId="0" borderId="25" xfId="0" applyFont="1" applyFill="1" applyBorder="1" applyAlignment="1" applyProtection="1" quotePrefix="1">
      <alignment horizontal="right" vertical="center"/>
      <protection/>
    </xf>
    <xf numFmtId="1" fontId="13" fillId="0" borderId="10" xfId="0" applyNumberFormat="1" applyFont="1" applyFill="1" applyBorder="1" applyAlignment="1" applyProtection="1" quotePrefix="1">
      <alignment horizontal="right" vertical="center"/>
      <protection/>
    </xf>
    <xf numFmtId="0" fontId="6" fillId="0" borderId="26" xfId="0" applyFont="1" applyFill="1" applyBorder="1" applyAlignment="1" applyProtection="1" quotePrefix="1">
      <alignment horizontal="right" vertical="center"/>
      <protection/>
    </xf>
    <xf numFmtId="0" fontId="8" fillId="0" borderId="25" xfId="0" applyFont="1" applyFill="1" applyBorder="1" applyAlignment="1" applyProtection="1" quotePrefix="1">
      <alignment horizontal="left" vertical="center"/>
      <protection/>
    </xf>
    <xf numFmtId="184" fontId="13" fillId="0" borderId="10" xfId="0" applyNumberFormat="1" applyFont="1" applyFill="1" applyBorder="1" applyAlignment="1" applyProtection="1" quotePrefix="1">
      <alignment vertical="center"/>
      <protection/>
    </xf>
    <xf numFmtId="0" fontId="6" fillId="0" borderId="26" xfId="0" applyFont="1" applyFill="1" applyBorder="1" applyAlignment="1" applyProtection="1">
      <alignment horizontal="right" vertical="center"/>
      <protection/>
    </xf>
    <xf numFmtId="1" fontId="13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 quotePrefix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 quotePrefix="1">
      <alignment vertical="center"/>
      <protection/>
    </xf>
    <xf numFmtId="0" fontId="6" fillId="0" borderId="23" xfId="0" applyFont="1" applyFill="1" applyBorder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8" fillId="0" borderId="11" xfId="0" applyFont="1" applyFill="1" applyBorder="1" applyAlignment="1" applyProtection="1" quotePrefix="1">
      <alignment horizontal="left" vertical="center"/>
      <protection/>
    </xf>
    <xf numFmtId="184" fontId="13" fillId="0" borderId="0" xfId="0" applyNumberFormat="1" applyFont="1" applyFill="1" applyBorder="1" applyAlignment="1" applyProtection="1" quotePrefix="1">
      <alignment vertical="center"/>
      <protection/>
    </xf>
    <xf numFmtId="1" fontId="13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 quotePrefix="1">
      <alignment vertical="center"/>
      <protection/>
    </xf>
    <xf numFmtId="0" fontId="8" fillId="0" borderId="24" xfId="0" applyFont="1" applyFill="1" applyBorder="1" applyAlignment="1" applyProtection="1">
      <alignment horizontal="right" vertical="center"/>
      <protection/>
    </xf>
    <xf numFmtId="0" fontId="8" fillId="0" borderId="24" xfId="0" applyFont="1" applyFill="1" applyBorder="1" applyAlignment="1" applyProtection="1" quotePrefix="1">
      <alignment vertical="center"/>
      <protection/>
    </xf>
    <xf numFmtId="0" fontId="6" fillId="0" borderId="22" xfId="0" applyFont="1" applyFill="1" applyBorder="1" applyAlignment="1" applyProtection="1" quotePrefix="1">
      <alignment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7" fillId="0" borderId="20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6" fillId="0" borderId="21" xfId="0" applyFont="1" applyFill="1" applyBorder="1" applyAlignment="1" applyProtection="1" quotePrefix="1">
      <alignment horizontal="right"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 quotePrefix="1">
      <alignment horizontal="right" vertical="center"/>
      <protection/>
    </xf>
    <xf numFmtId="0" fontId="6" fillId="0" borderId="28" xfId="0" applyFont="1" applyFill="1" applyBorder="1" applyAlignment="1" applyProtection="1" quotePrefix="1">
      <alignment vertical="center"/>
      <protection/>
    </xf>
    <xf numFmtId="0" fontId="6" fillId="0" borderId="30" xfId="0" applyFont="1" applyFill="1" applyBorder="1" applyAlignment="1" applyProtection="1" quotePrefix="1">
      <alignment vertical="center"/>
      <protection/>
    </xf>
    <xf numFmtId="0" fontId="6" fillId="0" borderId="18" xfId="0" applyFont="1" applyFill="1" applyBorder="1" applyAlignment="1" applyProtection="1" quotePrefix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18" xfId="0" applyFont="1" applyFill="1" applyBorder="1" applyAlignment="1" applyProtection="1" quotePrefix="1">
      <alignment horizontal="right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 quotePrefix="1">
      <alignment horizontal="right" vertical="center"/>
      <protection/>
    </xf>
    <xf numFmtId="201" fontId="13" fillId="0" borderId="0" xfId="0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40" fontId="14" fillId="0" borderId="0" xfId="0" applyNumberFormat="1" applyFont="1" applyFill="1" applyBorder="1" applyAlignment="1" applyProtection="1" quotePrefix="1">
      <alignment vertical="center"/>
      <protection/>
    </xf>
    <xf numFmtId="0" fontId="6" fillId="0" borderId="22" xfId="0" applyFont="1" applyFill="1" applyBorder="1" applyAlignment="1" applyProtection="1">
      <alignment vertical="center"/>
      <protection/>
    </xf>
    <xf numFmtId="0" fontId="9" fillId="0" borderId="19" xfId="0" applyFont="1" applyBorder="1" applyAlignment="1">
      <alignment vertical="center"/>
    </xf>
    <xf numFmtId="2" fontId="15" fillId="0" borderId="16" xfId="0" applyNumberFormat="1" applyFont="1" applyBorder="1" applyAlignment="1">
      <alignment vertical="center"/>
    </xf>
    <xf numFmtId="0" fontId="6" fillId="0" borderId="12" xfId="0" applyFont="1" applyFill="1" applyBorder="1" applyAlignment="1" applyProtection="1" quotePrefix="1">
      <alignment horizontal="right" vertical="center"/>
      <protection/>
    </xf>
    <xf numFmtId="0" fontId="7" fillId="0" borderId="18" xfId="0" applyFont="1" applyBorder="1" applyAlignment="1">
      <alignment vertical="center"/>
    </xf>
    <xf numFmtId="40" fontId="13" fillId="0" borderId="18" xfId="0" applyNumberFormat="1" applyFont="1" applyFill="1" applyBorder="1" applyAlignment="1" applyProtection="1">
      <alignment vertical="center"/>
      <protection/>
    </xf>
    <xf numFmtId="0" fontId="6" fillId="0" borderId="20" xfId="0" applyFont="1" applyFill="1" applyBorder="1" applyAlignment="1" applyProtection="1" quotePrefix="1">
      <alignment horizontal="right" vertical="center"/>
      <protection/>
    </xf>
    <xf numFmtId="40" fontId="14" fillId="33" borderId="16" xfId="0" applyNumberFormat="1" applyFont="1" applyFill="1" applyBorder="1" applyAlignment="1" applyProtection="1" quotePrefix="1">
      <alignment vertical="center"/>
      <protection/>
    </xf>
    <xf numFmtId="40" fontId="14" fillId="33" borderId="10" xfId="0" applyNumberFormat="1" applyFont="1" applyFill="1" applyBorder="1" applyAlignment="1" applyProtection="1" quotePrefix="1">
      <alignment vertical="center"/>
      <protection/>
    </xf>
    <xf numFmtId="38" fontId="14" fillId="0" borderId="0" xfId="0" applyNumberFormat="1" applyFont="1" applyFill="1" applyBorder="1" applyAlignment="1" applyProtection="1" quotePrefix="1">
      <alignment vertical="center"/>
      <protection/>
    </xf>
    <xf numFmtId="184" fontId="13" fillId="33" borderId="25" xfId="0" applyNumberFormat="1" applyFont="1" applyFill="1" applyBorder="1" applyAlignment="1" applyProtection="1">
      <alignment vertical="center"/>
      <protection/>
    </xf>
    <xf numFmtId="0" fontId="14" fillId="33" borderId="18" xfId="0" applyFont="1" applyFill="1" applyBorder="1" applyAlignment="1">
      <alignment vertical="center"/>
    </xf>
    <xf numFmtId="184" fontId="13" fillId="33" borderId="18" xfId="0" applyNumberFormat="1" applyFont="1" applyFill="1" applyBorder="1" applyAlignment="1" applyProtection="1" quotePrefix="1">
      <alignment horizontal="center" vertical="center"/>
      <protection/>
    </xf>
    <xf numFmtId="0" fontId="14" fillId="33" borderId="16" xfId="0" applyFont="1" applyFill="1" applyBorder="1" applyAlignment="1">
      <alignment vertical="center"/>
    </xf>
    <xf numFmtId="0" fontId="13" fillId="33" borderId="18" xfId="0" applyFont="1" applyFill="1" applyBorder="1" applyAlignment="1" applyProtection="1" quotePrefix="1">
      <alignment horizontal="center" vertical="center"/>
      <protection/>
    </xf>
    <xf numFmtId="0" fontId="6" fillId="33" borderId="13" xfId="0" applyFont="1" applyFill="1" applyBorder="1" applyAlignment="1" applyProtection="1" quotePrefix="1">
      <alignment vertical="center"/>
      <protection/>
    </xf>
    <xf numFmtId="0" fontId="6" fillId="33" borderId="32" xfId="0" applyFont="1" applyFill="1" applyBorder="1" applyAlignment="1" applyProtection="1">
      <alignment horizontal="center" vertical="center"/>
      <protection/>
    </xf>
    <xf numFmtId="0" fontId="6" fillId="33" borderId="33" xfId="0" applyFont="1" applyFill="1" applyBorder="1" applyAlignment="1" applyProtection="1" quotePrefix="1">
      <alignment horizontal="center" vertical="center"/>
      <protection/>
    </xf>
    <xf numFmtId="0" fontId="6" fillId="33" borderId="32" xfId="0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horizontal="center" vertical="center"/>
      <protection/>
    </xf>
    <xf numFmtId="0" fontId="6" fillId="33" borderId="31" xfId="0" applyFont="1" applyFill="1" applyBorder="1" applyAlignment="1" applyProtection="1" quotePrefix="1">
      <alignment horizontal="center" vertical="center"/>
      <protection/>
    </xf>
    <xf numFmtId="0" fontId="6" fillId="0" borderId="21" xfId="0" applyFont="1" applyFill="1" applyBorder="1" applyAlignment="1" applyProtection="1" quotePrefix="1">
      <alignment horizontal="center" vertical="center"/>
      <protection/>
    </xf>
    <xf numFmtId="0" fontId="6" fillId="0" borderId="18" xfId="0" applyFont="1" applyFill="1" applyBorder="1" applyAlignment="1" applyProtection="1" quotePrefix="1">
      <alignment horizontal="left" vertical="center"/>
      <protection/>
    </xf>
    <xf numFmtId="40" fontId="14" fillId="33" borderId="0" xfId="0" applyNumberFormat="1" applyFont="1" applyFill="1" applyBorder="1" applyAlignment="1" applyProtection="1" quotePrefix="1">
      <alignment vertical="center"/>
      <protection/>
    </xf>
    <xf numFmtId="40" fontId="14" fillId="33" borderId="0" xfId="0" applyNumberFormat="1" applyFont="1" applyFill="1" applyBorder="1" applyAlignment="1" applyProtection="1">
      <alignment vertical="center"/>
      <protection/>
    </xf>
    <xf numFmtId="40" fontId="14" fillId="33" borderId="10" xfId="0" applyNumberFormat="1" applyFont="1" applyFill="1" applyBorder="1" applyAlignment="1" applyProtection="1">
      <alignment vertical="center"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 quotePrefix="1">
      <alignment vertical="center"/>
      <protection/>
    </xf>
    <xf numFmtId="0" fontId="12" fillId="33" borderId="10" xfId="0" applyFont="1" applyFill="1" applyBorder="1" applyAlignment="1" applyProtection="1" quotePrefix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0" fontId="14" fillId="33" borderId="10" xfId="0" applyFont="1" applyFill="1" applyBorder="1" applyAlignment="1">
      <alignment vertical="center"/>
    </xf>
    <xf numFmtId="0" fontId="12" fillId="33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11" fillId="0" borderId="10" xfId="0" applyFont="1" applyBorder="1" applyAlignment="1">
      <alignment horizontal="centerContinuous" vertical="center"/>
    </xf>
    <xf numFmtId="0" fontId="6" fillId="0" borderId="22" xfId="0" applyFont="1" applyFill="1" applyBorder="1" applyAlignment="1" applyProtection="1" quotePrefix="1">
      <alignment horizontal="centerContinuous" vertical="center"/>
      <protection/>
    </xf>
    <xf numFmtId="0" fontId="6" fillId="0" borderId="18" xfId="0" applyFont="1" applyFill="1" applyBorder="1" applyAlignment="1" applyProtection="1" quotePrefix="1">
      <alignment horizontal="centerContinuous" vertical="center"/>
      <protection/>
    </xf>
    <xf numFmtId="0" fontId="6" fillId="0" borderId="20" xfId="0" applyFont="1" applyFill="1" applyBorder="1" applyAlignment="1" applyProtection="1" quotePrefix="1">
      <alignment horizontal="centerContinuous" vertical="center"/>
      <protection/>
    </xf>
    <xf numFmtId="0" fontId="6" fillId="0" borderId="19" xfId="0" applyFont="1" applyFill="1" applyBorder="1" applyAlignment="1" applyProtection="1">
      <alignment horizontal="centerContinuous" vertical="center"/>
      <protection/>
    </xf>
    <xf numFmtId="0" fontId="6" fillId="0" borderId="18" xfId="0" applyFont="1" applyFill="1" applyBorder="1" applyAlignment="1" applyProtection="1">
      <alignment horizontal="centerContinuous" vertical="center"/>
      <protection/>
    </xf>
    <xf numFmtId="0" fontId="6" fillId="0" borderId="20" xfId="0" applyFont="1" applyFill="1" applyBorder="1" applyAlignment="1" applyProtection="1">
      <alignment horizontal="centerContinuous" vertical="center"/>
      <protection/>
    </xf>
    <xf numFmtId="184" fontId="12" fillId="0" borderId="10" xfId="0" applyNumberFormat="1" applyFont="1" applyFill="1" applyBorder="1" applyAlignment="1" applyProtection="1" quotePrefix="1">
      <alignment vertical="center"/>
      <protection/>
    </xf>
    <xf numFmtId="1" fontId="12" fillId="0" borderId="16" xfId="0" applyNumberFormat="1" applyFont="1" applyFill="1" applyBorder="1" applyAlignment="1" applyProtection="1" quotePrefix="1">
      <alignment horizontal="right" vertical="center"/>
      <protection/>
    </xf>
    <xf numFmtId="184" fontId="12" fillId="0" borderId="16" xfId="0" applyNumberFormat="1" applyFont="1" applyFill="1" applyBorder="1" applyAlignment="1" applyProtection="1">
      <alignment vertical="center"/>
      <protection/>
    </xf>
    <xf numFmtId="184" fontId="12" fillId="0" borderId="0" xfId="0" applyNumberFormat="1" applyFont="1" applyFill="1" applyBorder="1" applyAlignment="1" applyProtection="1">
      <alignment vertical="center"/>
      <protection/>
    </xf>
    <xf numFmtId="1" fontId="12" fillId="0" borderId="10" xfId="0" applyNumberFormat="1" applyFont="1" applyFill="1" applyBorder="1" applyAlignment="1" applyProtection="1" quotePrefix="1">
      <alignment horizontal="right" vertical="center"/>
      <protection/>
    </xf>
    <xf numFmtId="1" fontId="12" fillId="0" borderId="10" xfId="0" applyNumberFormat="1" applyFont="1" applyFill="1" applyBorder="1" applyAlignment="1" applyProtection="1">
      <alignment horizontal="right" vertical="center"/>
      <protection/>
    </xf>
    <xf numFmtId="1" fontId="12" fillId="0" borderId="0" xfId="0" applyNumberFormat="1" applyFont="1" applyFill="1" applyBorder="1" applyAlignment="1" applyProtection="1" quotePrefix="1">
      <alignment vertical="center"/>
      <protection/>
    </xf>
    <xf numFmtId="219" fontId="6" fillId="0" borderId="0" xfId="0" applyNumberFormat="1" applyFont="1" applyFill="1" applyBorder="1" applyAlignment="1" applyProtection="1" quotePrefix="1">
      <alignment horizontal="right" vertical="center"/>
      <protection/>
    </xf>
    <xf numFmtId="40" fontId="12" fillId="0" borderId="18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" fontId="12" fillId="0" borderId="18" xfId="0" applyNumberFormat="1" applyFont="1" applyFill="1" applyBorder="1" applyAlignment="1" applyProtection="1">
      <alignment vertical="center"/>
      <protection/>
    </xf>
    <xf numFmtId="1" fontId="12" fillId="0" borderId="18" xfId="0" applyNumberFormat="1" applyFont="1" applyFill="1" applyBorder="1" applyAlignment="1" applyProtection="1" quotePrefix="1">
      <alignment horizontal="right" vertical="center"/>
      <protection/>
    </xf>
    <xf numFmtId="184" fontId="12" fillId="0" borderId="0" xfId="0" applyNumberFormat="1" applyFont="1" applyFill="1" applyBorder="1" applyAlignment="1" applyProtection="1" quotePrefix="1">
      <alignment vertical="center"/>
      <protection/>
    </xf>
    <xf numFmtId="1" fontId="12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/>
      <protection/>
    </xf>
    <xf numFmtId="219" fontId="19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208" fontId="14" fillId="0" borderId="16" xfId="0" applyNumberFormat="1" applyFont="1" applyFill="1" applyBorder="1" applyAlignment="1" applyProtection="1" quotePrefix="1">
      <alignment vertical="center"/>
      <protection/>
    </xf>
    <xf numFmtId="40" fontId="14" fillId="0" borderId="16" xfId="0" applyNumberFormat="1" applyFont="1" applyFill="1" applyBorder="1" applyAlignment="1" applyProtection="1" quotePrefix="1">
      <alignment vertical="center"/>
      <protection/>
    </xf>
    <xf numFmtId="38" fontId="14" fillId="0" borderId="16" xfId="0" applyNumberFormat="1" applyFont="1" applyFill="1" applyBorder="1" applyAlignment="1" applyProtection="1" quotePrefix="1">
      <alignment vertical="center"/>
      <protection/>
    </xf>
    <xf numFmtId="0" fontId="0" fillId="0" borderId="0" xfId="0" applyFill="1" applyAlignment="1">
      <alignment vertical="center"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 quotePrefix="1">
      <alignment horizontal="center" vertical="center"/>
      <protection/>
    </xf>
    <xf numFmtId="208" fontId="14" fillId="0" borderId="10" xfId="0" applyNumberFormat="1" applyFont="1" applyFill="1" applyBorder="1" applyAlignment="1" applyProtection="1" quotePrefix="1">
      <alignment vertical="center"/>
      <protection/>
    </xf>
    <xf numFmtId="40" fontId="14" fillId="0" borderId="10" xfId="0" applyNumberFormat="1" applyFont="1" applyFill="1" applyBorder="1" applyAlignment="1" applyProtection="1" quotePrefix="1">
      <alignment vertical="center"/>
      <protection/>
    </xf>
    <xf numFmtId="38" fontId="14" fillId="0" borderId="10" xfId="0" applyNumberFormat="1" applyFont="1" applyFill="1" applyBorder="1" applyAlignment="1" applyProtection="1" quotePrefix="1">
      <alignment vertical="center"/>
      <protection/>
    </xf>
    <xf numFmtId="0" fontId="6" fillId="0" borderId="32" xfId="0" applyFont="1" applyFill="1" applyBorder="1" applyAlignment="1" applyProtection="1" quotePrefix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 quotePrefix="1">
      <alignment horizontal="center" vertical="center"/>
      <protection/>
    </xf>
    <xf numFmtId="0" fontId="17" fillId="0" borderId="10" xfId="0" applyFont="1" applyFill="1" applyBorder="1" applyAlignment="1">
      <alignment horizontal="centerContinuous" vertical="center"/>
    </xf>
    <xf numFmtId="0" fontId="11" fillId="0" borderId="10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/>
    </xf>
    <xf numFmtId="0" fontId="9" fillId="0" borderId="19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14" fillId="0" borderId="18" xfId="0" applyFont="1" applyFill="1" applyBorder="1" applyAlignment="1">
      <alignment vertical="center"/>
    </xf>
    <xf numFmtId="1" fontId="14" fillId="0" borderId="16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14" fillId="0" borderId="16" xfId="0" applyFont="1" applyFill="1" applyBorder="1" applyAlignment="1">
      <alignment vertical="center"/>
    </xf>
    <xf numFmtId="2" fontId="14" fillId="0" borderId="16" xfId="0" applyNumberFormat="1" applyFont="1" applyFill="1" applyBorder="1" applyAlignment="1">
      <alignment vertical="center"/>
    </xf>
    <xf numFmtId="2" fontId="12" fillId="0" borderId="25" xfId="0" applyNumberFormat="1" applyFont="1" applyFill="1" applyBorder="1" applyAlignment="1" applyProtection="1">
      <alignment vertical="center"/>
      <protection/>
    </xf>
    <xf numFmtId="2" fontId="12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219" fontId="12" fillId="0" borderId="18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2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4" fillId="0" borderId="16" xfId="0" applyNumberFormat="1" applyFont="1" applyFill="1" applyBorder="1" applyAlignment="1" applyProtection="1" quotePrefix="1">
      <alignment vertical="center"/>
      <protection/>
    </xf>
    <xf numFmtId="0" fontId="14" fillId="0" borderId="0" xfId="0" applyNumberFormat="1" applyFont="1" applyFill="1" applyBorder="1" applyAlignment="1" applyProtection="1" quotePrefix="1">
      <alignment vertical="center"/>
      <protection/>
    </xf>
    <xf numFmtId="0" fontId="14" fillId="0" borderId="10" xfId="0" applyNumberFormat="1" applyFont="1" applyFill="1" applyBorder="1" applyAlignment="1" applyProtection="1" quotePrefix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8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showZeros="0" zoomScale="75" zoomScaleNormal="75" zoomScalePageLayoutView="0" workbookViewId="0" topLeftCell="A1">
      <selection activeCell="F6" sqref="F6"/>
    </sheetView>
  </sheetViews>
  <sheetFormatPr defaultColWidth="9.00390625" defaultRowHeight="12"/>
  <cols>
    <col min="1" max="1" width="12.125" style="166" customWidth="1"/>
    <col min="2" max="2" width="7.75390625" style="166" customWidth="1"/>
    <col min="3" max="3" width="2.875" style="166" customWidth="1"/>
    <col min="4" max="4" width="10.125" style="166" customWidth="1"/>
    <col min="5" max="5" width="9.375" style="166" customWidth="1"/>
    <col min="6" max="6" width="6.75390625" style="166" customWidth="1"/>
    <col min="7" max="7" width="9.25390625" style="166" customWidth="1"/>
    <col min="8" max="8" width="6.75390625" style="166" customWidth="1"/>
    <col min="9" max="9" width="7.25390625" style="166" customWidth="1"/>
    <col min="10" max="10" width="7.00390625" style="166" customWidth="1"/>
    <col min="11" max="11" width="4.75390625" style="166" customWidth="1"/>
    <col min="12" max="12" width="4.875" style="166" customWidth="1"/>
    <col min="13" max="13" width="7.875" style="166" customWidth="1"/>
    <col min="14" max="14" width="7.00390625" style="166" customWidth="1"/>
    <col min="15" max="15" width="9.75390625" style="166" bestFit="1" customWidth="1"/>
    <col min="16" max="16" width="5.125" style="166" customWidth="1"/>
    <col min="17" max="17" width="4.25390625" style="166" customWidth="1"/>
    <col min="18" max="18" width="8.625" style="166" customWidth="1"/>
    <col min="19" max="19" width="3.125" style="166" customWidth="1"/>
    <col min="20" max="20" width="7.375" style="166" customWidth="1"/>
    <col min="21" max="21" width="7.25390625" style="166" customWidth="1"/>
    <col min="22" max="22" width="3.00390625" style="166" customWidth="1"/>
    <col min="23" max="23" width="9.125" style="166" customWidth="1"/>
    <col min="24" max="24" width="3.125" style="166" customWidth="1"/>
    <col min="25" max="25" width="4.625" style="166" customWidth="1"/>
    <col min="26" max="16384" width="9.125" style="166" customWidth="1"/>
  </cols>
  <sheetData>
    <row r="1" spans="1:24" ht="23.25" customHeight="1" thickBo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65"/>
    </row>
    <row r="2" spans="1:24" s="168" customFormat="1" ht="19.5" customHeight="1" thickBot="1">
      <c r="A2" s="10" t="s">
        <v>1</v>
      </c>
      <c r="B2" s="11" t="s">
        <v>2</v>
      </c>
      <c r="C2" s="12"/>
      <c r="D2" s="13" t="s">
        <v>3</v>
      </c>
      <c r="E2" s="14"/>
      <c r="F2" s="14"/>
      <c r="G2" s="14"/>
      <c r="H2" s="167"/>
      <c r="I2" s="167"/>
      <c r="J2" s="167"/>
      <c r="K2" s="167"/>
      <c r="L2" s="167"/>
      <c r="M2" s="167"/>
      <c r="N2" s="167"/>
      <c r="O2" s="167"/>
      <c r="P2" s="167"/>
      <c r="Q2" s="16" t="s">
        <v>4</v>
      </c>
      <c r="R2" s="17"/>
      <c r="S2" s="13"/>
      <c r="T2" s="16" t="s">
        <v>5</v>
      </c>
      <c r="U2" s="17"/>
      <c r="V2" s="18"/>
      <c r="W2" s="13" t="s">
        <v>6</v>
      </c>
      <c r="X2" s="8"/>
    </row>
    <row r="3" spans="1:24" s="172" customFormat="1" ht="21" customHeight="1">
      <c r="A3" s="10" t="s">
        <v>7</v>
      </c>
      <c r="B3" s="12" t="s">
        <v>8</v>
      </c>
      <c r="C3" s="39" t="s">
        <v>9</v>
      </c>
      <c r="D3" s="201"/>
      <c r="E3" s="40" t="s">
        <v>10</v>
      </c>
      <c r="F3" s="170">
        <v>1</v>
      </c>
      <c r="G3" s="40" t="s">
        <v>11</v>
      </c>
      <c r="H3" s="170">
        <v>0.75</v>
      </c>
      <c r="I3" s="40" t="s">
        <v>12</v>
      </c>
      <c r="J3" s="171">
        <v>3</v>
      </c>
      <c r="K3" s="40" t="s">
        <v>13</v>
      </c>
      <c r="L3" s="40"/>
      <c r="M3" s="171">
        <v>15</v>
      </c>
      <c r="N3" s="40" t="s">
        <v>14</v>
      </c>
      <c r="O3" s="151">
        <f>ROUND(D3*F3*H3*J3/M3,1)</f>
        <v>0</v>
      </c>
      <c r="P3" s="42" t="s">
        <v>15</v>
      </c>
      <c r="Q3" s="43"/>
      <c r="R3" s="150">
        <f>ROUNDUP(O3,0)</f>
        <v>0</v>
      </c>
      <c r="S3" s="45" t="s">
        <v>16</v>
      </c>
      <c r="T3" s="46" t="s">
        <v>17</v>
      </c>
      <c r="U3" s="47"/>
      <c r="V3" s="48"/>
      <c r="W3" s="49"/>
      <c r="X3" s="50" t="s">
        <v>7</v>
      </c>
    </row>
    <row r="4" spans="1:24" s="172" customFormat="1" ht="16.5" customHeight="1">
      <c r="A4" s="173" t="s">
        <v>78</v>
      </c>
      <c r="B4" s="38" t="s">
        <v>7</v>
      </c>
      <c r="C4" s="52"/>
      <c r="D4" s="202"/>
      <c r="E4" s="53"/>
      <c r="F4" s="108" t="s">
        <v>7</v>
      </c>
      <c r="G4" s="6"/>
      <c r="H4" s="108" t="s">
        <v>7</v>
      </c>
      <c r="I4" s="6"/>
      <c r="J4" s="108" t="s">
        <v>7</v>
      </c>
      <c r="K4" s="6"/>
      <c r="L4" s="6"/>
      <c r="M4" s="118" t="s">
        <v>7</v>
      </c>
      <c r="N4" s="6"/>
      <c r="O4" s="152"/>
      <c r="P4" s="55"/>
      <c r="Q4" s="56"/>
      <c r="R4" s="155"/>
      <c r="S4" s="58" t="s">
        <v>7</v>
      </c>
      <c r="T4" s="38" t="s">
        <v>18</v>
      </c>
      <c r="U4" s="59"/>
      <c r="V4" s="60"/>
      <c r="W4" s="53"/>
      <c r="X4" s="61" t="s">
        <v>7</v>
      </c>
    </row>
    <row r="5" spans="1:24" s="172" customFormat="1" ht="21" customHeight="1" thickBot="1">
      <c r="A5" s="174" t="s">
        <v>7</v>
      </c>
      <c r="B5" s="62" t="s">
        <v>19</v>
      </c>
      <c r="C5" s="63" t="s">
        <v>9</v>
      </c>
      <c r="D5" s="203"/>
      <c r="E5" s="64" t="s">
        <v>10</v>
      </c>
      <c r="F5" s="176">
        <v>1</v>
      </c>
      <c r="G5" s="64" t="s">
        <v>11</v>
      </c>
      <c r="H5" s="176">
        <v>0.05</v>
      </c>
      <c r="I5" s="64" t="s">
        <v>12</v>
      </c>
      <c r="J5" s="177">
        <v>12</v>
      </c>
      <c r="K5" s="64" t="s">
        <v>13</v>
      </c>
      <c r="L5" s="64"/>
      <c r="M5" s="177">
        <v>15</v>
      </c>
      <c r="N5" s="64" t="s">
        <v>14</v>
      </c>
      <c r="O5" s="152">
        <f>ROUND(D5*F5*H5*J5/M5,1)</f>
        <v>0</v>
      </c>
      <c r="P5" s="65" t="s">
        <v>20</v>
      </c>
      <c r="Q5" s="66"/>
      <c r="R5" s="153">
        <f>ROUNDUP(O5,0)</f>
        <v>0</v>
      </c>
      <c r="S5" s="68" t="s">
        <v>16</v>
      </c>
      <c r="T5" s="69" t="s">
        <v>21</v>
      </c>
      <c r="U5" s="149">
        <f>(O3+O5)*1.4</f>
        <v>0</v>
      </c>
      <c r="V5" s="71" t="s">
        <v>16</v>
      </c>
      <c r="W5" s="154">
        <f>ROUNDDOWN(U5,0)</f>
        <v>0</v>
      </c>
      <c r="X5" s="73" t="s">
        <v>16</v>
      </c>
    </row>
    <row r="6" spans="1:24" s="172" customFormat="1" ht="21" customHeight="1">
      <c r="A6" s="178"/>
      <c r="B6" s="38" t="s">
        <v>8</v>
      </c>
      <c r="C6" s="7" t="s">
        <v>9</v>
      </c>
      <c r="D6" s="201"/>
      <c r="E6" s="6" t="s">
        <v>22</v>
      </c>
      <c r="F6" s="170"/>
      <c r="G6" s="6" t="s">
        <v>11</v>
      </c>
      <c r="H6" s="170"/>
      <c r="I6" s="6" t="s">
        <v>12</v>
      </c>
      <c r="J6" s="171"/>
      <c r="K6" s="6" t="s">
        <v>13</v>
      </c>
      <c r="L6" s="6"/>
      <c r="M6" s="171">
        <v>15</v>
      </c>
      <c r="N6" s="6" t="s">
        <v>14</v>
      </c>
      <c r="O6" s="151">
        <f>ROUND(D6*F6*H6*J6/M6,1)</f>
        <v>0</v>
      </c>
      <c r="P6" s="31" t="s">
        <v>23</v>
      </c>
      <c r="Q6" s="56" t="s">
        <v>7</v>
      </c>
      <c r="R6" s="74"/>
      <c r="S6" s="53"/>
      <c r="T6" s="56" t="s">
        <v>7</v>
      </c>
      <c r="U6" s="59"/>
      <c r="V6" s="75"/>
      <c r="W6" s="6"/>
      <c r="X6" s="76" t="s">
        <v>7</v>
      </c>
    </row>
    <row r="7" spans="1:24" s="172" customFormat="1" ht="15.75" customHeight="1">
      <c r="A7" s="173"/>
      <c r="B7" s="38" t="s">
        <v>7</v>
      </c>
      <c r="C7" s="52"/>
      <c r="D7" s="202"/>
      <c r="E7" s="53"/>
      <c r="F7" s="108"/>
      <c r="G7" s="6"/>
      <c r="H7" s="108" t="s">
        <v>7</v>
      </c>
      <c r="I7" s="6"/>
      <c r="J7" s="108" t="s">
        <v>7</v>
      </c>
      <c r="K7" s="6"/>
      <c r="L7" s="6"/>
      <c r="M7" s="118" t="s">
        <v>7</v>
      </c>
      <c r="N7" s="6"/>
      <c r="O7" s="152"/>
      <c r="P7" s="77"/>
      <c r="Q7" s="58" t="s">
        <v>8</v>
      </c>
      <c r="R7" s="74"/>
      <c r="S7" s="53"/>
      <c r="T7" s="56" t="s">
        <v>7</v>
      </c>
      <c r="U7" s="59"/>
      <c r="V7" s="75"/>
      <c r="W7" s="6"/>
      <c r="X7" s="76" t="s">
        <v>7</v>
      </c>
    </row>
    <row r="8" spans="1:24" s="172" customFormat="1" ht="21" customHeight="1" thickBot="1">
      <c r="A8" s="179"/>
      <c r="B8" s="62" t="s">
        <v>19</v>
      </c>
      <c r="C8" s="63" t="s">
        <v>9</v>
      </c>
      <c r="D8" s="203"/>
      <c r="E8" s="64" t="s">
        <v>22</v>
      </c>
      <c r="F8" s="176"/>
      <c r="G8" s="64" t="s">
        <v>11</v>
      </c>
      <c r="H8" s="176"/>
      <c r="I8" s="64" t="s">
        <v>12</v>
      </c>
      <c r="J8" s="177"/>
      <c r="K8" s="64" t="s">
        <v>13</v>
      </c>
      <c r="L8" s="64"/>
      <c r="M8" s="177">
        <v>15</v>
      </c>
      <c r="N8" s="64" t="s">
        <v>14</v>
      </c>
      <c r="O8" s="152">
        <f>ROUND(D8*F8*H8*J8/M8,1)</f>
        <v>0</v>
      </c>
      <c r="P8" s="71" t="s">
        <v>24</v>
      </c>
      <c r="Q8" s="58" t="s">
        <v>25</v>
      </c>
      <c r="R8" s="74"/>
      <c r="S8" s="53"/>
      <c r="T8" s="56" t="s">
        <v>7</v>
      </c>
      <c r="U8" s="59"/>
      <c r="V8" s="75"/>
      <c r="W8" s="6"/>
      <c r="X8" s="76" t="s">
        <v>7</v>
      </c>
    </row>
    <row r="9" spans="1:24" s="172" customFormat="1" ht="21" customHeight="1">
      <c r="A9" s="178"/>
      <c r="B9" s="38" t="s">
        <v>8</v>
      </c>
      <c r="C9" s="39" t="s">
        <v>9</v>
      </c>
      <c r="D9" s="201"/>
      <c r="E9" s="6" t="s">
        <v>22</v>
      </c>
      <c r="F9" s="170"/>
      <c r="G9" s="6" t="s">
        <v>11</v>
      </c>
      <c r="H9" s="170"/>
      <c r="I9" s="6" t="s">
        <v>12</v>
      </c>
      <c r="J9" s="171"/>
      <c r="K9" s="6" t="s">
        <v>13</v>
      </c>
      <c r="L9" s="6"/>
      <c r="M9" s="171">
        <v>15</v>
      </c>
      <c r="N9" s="6" t="s">
        <v>14</v>
      </c>
      <c r="O9" s="151">
        <f>ROUND(D9*F9*H9*J9/M9,1)</f>
        <v>0</v>
      </c>
      <c r="P9" s="77" t="s">
        <v>26</v>
      </c>
      <c r="Q9" s="6" t="s">
        <v>73</v>
      </c>
      <c r="R9" s="78"/>
      <c r="S9" s="53"/>
      <c r="T9" s="56" t="s">
        <v>7</v>
      </c>
      <c r="U9" s="59"/>
      <c r="V9" s="75"/>
      <c r="W9" s="6"/>
      <c r="X9" s="76" t="s">
        <v>7</v>
      </c>
    </row>
    <row r="10" spans="1:24" s="172" customFormat="1" ht="16.5" customHeight="1">
      <c r="A10" s="173"/>
      <c r="B10" s="38" t="s">
        <v>7</v>
      </c>
      <c r="C10" s="52"/>
      <c r="D10" s="202"/>
      <c r="E10" s="53"/>
      <c r="F10" s="108"/>
      <c r="G10" s="6"/>
      <c r="H10" s="108" t="s">
        <v>7</v>
      </c>
      <c r="I10" s="6"/>
      <c r="J10" s="108" t="s">
        <v>7</v>
      </c>
      <c r="K10" s="6"/>
      <c r="L10" s="6"/>
      <c r="M10" s="118" t="s">
        <v>7</v>
      </c>
      <c r="N10" s="6"/>
      <c r="O10" s="54"/>
      <c r="P10" s="77"/>
      <c r="Q10" s="59" t="s">
        <v>28</v>
      </c>
      <c r="R10" s="155">
        <f>ROUNDUP(O6+O9+O12+O15,0)</f>
        <v>0</v>
      </c>
      <c r="S10" s="31" t="s">
        <v>16</v>
      </c>
      <c r="T10" s="79" t="s">
        <v>75</v>
      </c>
      <c r="U10" s="59"/>
      <c r="V10" s="75"/>
      <c r="W10" s="6"/>
      <c r="X10" s="76" t="s">
        <v>7</v>
      </c>
    </row>
    <row r="11" spans="1:24" s="172" customFormat="1" ht="21" customHeight="1" thickBot="1">
      <c r="A11" s="179"/>
      <c r="B11" s="62" t="s">
        <v>19</v>
      </c>
      <c r="C11" s="63" t="s">
        <v>9</v>
      </c>
      <c r="D11" s="203"/>
      <c r="E11" s="64" t="s">
        <v>22</v>
      </c>
      <c r="F11" s="176"/>
      <c r="G11" s="64" t="s">
        <v>11</v>
      </c>
      <c r="H11" s="176"/>
      <c r="I11" s="64" t="s">
        <v>12</v>
      </c>
      <c r="J11" s="177"/>
      <c r="K11" s="64" t="s">
        <v>13</v>
      </c>
      <c r="L11" s="64"/>
      <c r="M11" s="177">
        <v>15</v>
      </c>
      <c r="N11" s="64" t="s">
        <v>14</v>
      </c>
      <c r="O11" s="152">
        <f>ROUND(D11*F11*H11*J11/M11,1)</f>
        <v>0</v>
      </c>
      <c r="P11" s="71" t="s">
        <v>30</v>
      </c>
      <c r="Q11" s="59" t="s">
        <v>7</v>
      </c>
      <c r="R11" s="74"/>
      <c r="S11" s="53"/>
      <c r="T11" s="38" t="s">
        <v>18</v>
      </c>
      <c r="U11" s="59"/>
      <c r="V11" s="75"/>
      <c r="W11" s="6"/>
      <c r="X11" s="76" t="s">
        <v>7</v>
      </c>
    </row>
    <row r="12" spans="1:24" s="172" customFormat="1" ht="21" customHeight="1">
      <c r="A12" s="178"/>
      <c r="B12" s="38" t="s">
        <v>8</v>
      </c>
      <c r="C12" s="39" t="s">
        <v>9</v>
      </c>
      <c r="D12" s="201"/>
      <c r="E12" s="6" t="s">
        <v>22</v>
      </c>
      <c r="F12" s="170"/>
      <c r="G12" s="6" t="s">
        <v>11</v>
      </c>
      <c r="H12" s="170"/>
      <c r="I12" s="6" t="s">
        <v>12</v>
      </c>
      <c r="J12" s="171"/>
      <c r="K12" s="6" t="s">
        <v>13</v>
      </c>
      <c r="L12" s="6"/>
      <c r="M12" s="171">
        <v>15</v>
      </c>
      <c r="N12" s="6" t="s">
        <v>14</v>
      </c>
      <c r="O12" s="151">
        <f>ROUND(D12*F12*H12*J12/M12,1)</f>
        <v>0</v>
      </c>
      <c r="P12" s="77" t="s">
        <v>31</v>
      </c>
      <c r="Q12" s="58" t="s">
        <v>19</v>
      </c>
      <c r="R12" s="74"/>
      <c r="S12" s="53"/>
      <c r="T12" s="80" t="s">
        <v>21</v>
      </c>
      <c r="U12" s="161">
        <f>(O6+O8+O9+O11+O12+O14+O15+O17)*1.4</f>
        <v>0</v>
      </c>
      <c r="V12" s="77" t="s">
        <v>16</v>
      </c>
      <c r="W12" s="162">
        <f>ROUNDDOWN(U12,0)</f>
        <v>0</v>
      </c>
      <c r="X12" s="83" t="s">
        <v>16</v>
      </c>
    </row>
    <row r="13" spans="1:24" s="172" customFormat="1" ht="16.5" customHeight="1">
      <c r="A13" s="173"/>
      <c r="B13" s="38" t="s">
        <v>7</v>
      </c>
      <c r="C13" s="52"/>
      <c r="D13" s="202"/>
      <c r="E13" s="53"/>
      <c r="F13" s="108" t="s">
        <v>7</v>
      </c>
      <c r="G13" s="6"/>
      <c r="H13" s="108" t="s">
        <v>7</v>
      </c>
      <c r="I13" s="6"/>
      <c r="J13" s="108" t="s">
        <v>7</v>
      </c>
      <c r="K13" s="6"/>
      <c r="L13" s="6"/>
      <c r="M13" s="118" t="s">
        <v>7</v>
      </c>
      <c r="N13" s="6"/>
      <c r="O13" s="54"/>
      <c r="P13" s="77"/>
      <c r="Q13" s="58" t="s">
        <v>25</v>
      </c>
      <c r="R13" s="74"/>
      <c r="S13" s="53"/>
      <c r="T13" s="80"/>
      <c r="U13" s="84"/>
      <c r="V13" s="77"/>
      <c r="W13" s="6"/>
      <c r="X13" s="85"/>
    </row>
    <row r="14" spans="1:24" s="172" customFormat="1" ht="21" customHeight="1" thickBot="1">
      <c r="A14" s="180"/>
      <c r="B14" s="62" t="s">
        <v>19</v>
      </c>
      <c r="C14" s="63" t="s">
        <v>9</v>
      </c>
      <c r="D14" s="203"/>
      <c r="E14" s="64" t="s">
        <v>22</v>
      </c>
      <c r="F14" s="176"/>
      <c r="G14" s="64" t="s">
        <v>11</v>
      </c>
      <c r="H14" s="176"/>
      <c r="I14" s="64" t="s">
        <v>12</v>
      </c>
      <c r="J14" s="177"/>
      <c r="K14" s="64" t="s">
        <v>13</v>
      </c>
      <c r="L14" s="64"/>
      <c r="M14" s="177">
        <v>15</v>
      </c>
      <c r="N14" s="64" t="s">
        <v>14</v>
      </c>
      <c r="O14" s="152">
        <f>ROUND(D14*F14*H14*J14/M14,1)</f>
        <v>0</v>
      </c>
      <c r="P14" s="71" t="s">
        <v>32</v>
      </c>
      <c r="Q14" s="7" t="s">
        <v>74</v>
      </c>
      <c r="R14" s="78"/>
      <c r="S14" s="53"/>
      <c r="T14" s="56" t="s">
        <v>7</v>
      </c>
      <c r="U14" s="59"/>
      <c r="V14" s="75"/>
      <c r="W14" s="6"/>
      <c r="X14" s="86" t="s">
        <v>7</v>
      </c>
    </row>
    <row r="15" spans="1:24" s="172" customFormat="1" ht="21" customHeight="1">
      <c r="A15" s="178"/>
      <c r="B15" s="38" t="s">
        <v>8</v>
      </c>
      <c r="C15" s="39" t="s">
        <v>9</v>
      </c>
      <c r="D15" s="201"/>
      <c r="E15" s="6" t="s">
        <v>22</v>
      </c>
      <c r="F15" s="170"/>
      <c r="G15" s="6" t="s">
        <v>11</v>
      </c>
      <c r="H15" s="170"/>
      <c r="I15" s="6" t="s">
        <v>12</v>
      </c>
      <c r="J15" s="170"/>
      <c r="K15" s="6" t="s">
        <v>13</v>
      </c>
      <c r="L15" s="6"/>
      <c r="M15" s="171">
        <v>15</v>
      </c>
      <c r="N15" s="6" t="s">
        <v>14</v>
      </c>
      <c r="O15" s="151">
        <f>ROUND(D15*F15*H15*J15/M15,1)</f>
        <v>0</v>
      </c>
      <c r="P15" s="77" t="s">
        <v>31</v>
      </c>
      <c r="Q15" s="59" t="s">
        <v>28</v>
      </c>
      <c r="R15" s="155">
        <f>ROUNDUP(O8+O11+O14+O17,0)</f>
        <v>0</v>
      </c>
      <c r="S15" s="31" t="s">
        <v>16</v>
      </c>
      <c r="T15" s="56"/>
      <c r="U15" s="59"/>
      <c r="V15" s="75"/>
      <c r="W15" s="6"/>
      <c r="X15" s="86"/>
    </row>
    <row r="16" spans="1:24" s="172" customFormat="1" ht="16.5" customHeight="1">
      <c r="A16" s="173"/>
      <c r="B16" s="38" t="s">
        <v>7</v>
      </c>
      <c r="C16" s="52"/>
      <c r="D16" s="202"/>
      <c r="E16" s="53"/>
      <c r="F16" s="108" t="s">
        <v>7</v>
      </c>
      <c r="G16" s="6"/>
      <c r="H16" s="108" t="s">
        <v>7</v>
      </c>
      <c r="I16" s="6"/>
      <c r="J16" s="108" t="s">
        <v>7</v>
      </c>
      <c r="K16" s="6"/>
      <c r="L16" s="6"/>
      <c r="M16" s="118"/>
      <c r="N16" s="6"/>
      <c r="O16" s="54"/>
      <c r="P16" s="77"/>
      <c r="Q16" s="7"/>
      <c r="R16" s="78"/>
      <c r="S16" s="53"/>
      <c r="T16" s="56"/>
      <c r="U16" s="59"/>
      <c r="V16" s="75"/>
      <c r="W16" s="6"/>
      <c r="X16" s="86"/>
    </row>
    <row r="17" spans="1:24" s="172" customFormat="1" ht="21" customHeight="1" thickBot="1">
      <c r="A17" s="180" t="s">
        <v>7</v>
      </c>
      <c r="B17" s="62" t="s">
        <v>19</v>
      </c>
      <c r="C17" s="63" t="s">
        <v>9</v>
      </c>
      <c r="D17" s="203"/>
      <c r="E17" s="64" t="s">
        <v>22</v>
      </c>
      <c r="F17" s="176"/>
      <c r="G17" s="64" t="s">
        <v>11</v>
      </c>
      <c r="H17" s="176"/>
      <c r="I17" s="64" t="s">
        <v>12</v>
      </c>
      <c r="J17" s="176"/>
      <c r="K17" s="64" t="s">
        <v>13</v>
      </c>
      <c r="L17" s="64"/>
      <c r="M17" s="177">
        <v>15</v>
      </c>
      <c r="N17" s="64" t="s">
        <v>14</v>
      </c>
      <c r="O17" s="152">
        <f>ROUND(D17*F17*H17*J17/M17,1)</f>
        <v>0</v>
      </c>
      <c r="P17" s="71" t="s">
        <v>32</v>
      </c>
      <c r="Q17" s="7"/>
      <c r="R17" s="78"/>
      <c r="S17" s="53"/>
      <c r="T17" s="56"/>
      <c r="U17" s="59"/>
      <c r="V17" s="75"/>
      <c r="W17" s="6"/>
      <c r="X17" s="86"/>
    </row>
    <row r="18" spans="13:24" ht="33" customHeight="1" thickBot="1">
      <c r="M18" s="143" t="s">
        <v>34</v>
      </c>
      <c r="N18" s="144"/>
      <c r="O18" s="144"/>
      <c r="P18" s="145"/>
      <c r="Q18" s="22"/>
      <c r="R18" s="160">
        <f>R3+R5+R10+R15</f>
        <v>0</v>
      </c>
      <c r="S18" s="23" t="s">
        <v>16</v>
      </c>
      <c r="T18" s="146" t="s">
        <v>35</v>
      </c>
      <c r="U18" s="147"/>
      <c r="V18" s="148"/>
      <c r="W18" s="159">
        <f>W5+W12</f>
        <v>0</v>
      </c>
      <c r="X18" s="25" t="s">
        <v>16</v>
      </c>
    </row>
    <row r="19" spans="13:25" ht="14.25" customHeight="1">
      <c r="M19" s="26"/>
      <c r="N19" s="26"/>
      <c r="O19" s="27"/>
      <c r="P19" s="28"/>
      <c r="Q19" s="29"/>
      <c r="R19" s="30"/>
      <c r="S19" s="31"/>
      <c r="T19" s="32"/>
      <c r="U19" s="27"/>
      <c r="V19" s="28"/>
      <c r="W19" s="28"/>
      <c r="X19" s="28"/>
      <c r="Y19" s="1"/>
    </row>
    <row r="20" spans="1:20" ht="25.5" customHeight="1" thickBot="1">
      <c r="A20" s="181" t="s">
        <v>77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4" s="168" customFormat="1" ht="21.75" customHeight="1" thickBot="1">
      <c r="A21" s="109" t="s">
        <v>68</v>
      </c>
      <c r="B21" s="88"/>
      <c r="C21" s="89"/>
      <c r="D21" s="184" t="s">
        <v>38</v>
      </c>
      <c r="E21" s="185"/>
      <c r="F21" s="185"/>
      <c r="G21" s="186"/>
      <c r="H21" s="185" t="s">
        <v>39</v>
      </c>
      <c r="I21" s="185"/>
      <c r="J21" s="185"/>
      <c r="K21" s="185"/>
      <c r="L21" s="185"/>
      <c r="M21" s="186"/>
      <c r="N21" s="185" t="s">
        <v>40</v>
      </c>
      <c r="O21" s="185"/>
      <c r="P21" s="187"/>
      <c r="Q21" s="188" t="s">
        <v>41</v>
      </c>
      <c r="R21" s="188"/>
      <c r="S21" s="189">
        <v>2</v>
      </c>
      <c r="T21" s="188" t="s">
        <v>42</v>
      </c>
      <c r="U21" s="188"/>
      <c r="V21" s="188"/>
      <c r="W21" s="190">
        <f>G21*M21*P21/S21</f>
        <v>0</v>
      </c>
      <c r="X21" s="112" t="s">
        <v>43</v>
      </c>
    </row>
    <row r="22" spans="1:24" s="168" customFormat="1" ht="21.75" customHeight="1" thickBot="1">
      <c r="A22" s="100" t="s">
        <v>69</v>
      </c>
      <c r="B22" s="94"/>
      <c r="C22" s="95"/>
      <c r="D22" s="191"/>
      <c r="E22" s="158" t="s">
        <v>113</v>
      </c>
      <c r="F22" s="109" t="s">
        <v>70</v>
      </c>
      <c r="G22" s="97"/>
      <c r="H22" s="98"/>
      <c r="I22" s="99"/>
      <c r="J22" s="192"/>
      <c r="K22" s="130" t="s">
        <v>43</v>
      </c>
      <c r="L22" s="109" t="s">
        <v>71</v>
      </c>
      <c r="M22" s="193"/>
      <c r="N22" s="194"/>
      <c r="O22" s="157">
        <f>SUM(W21,J22,D22)</f>
        <v>0</v>
      </c>
      <c r="P22" s="131" t="s">
        <v>43</v>
      </c>
      <c r="Q22" s="109" t="s">
        <v>48</v>
      </c>
      <c r="R22" s="109"/>
      <c r="S22" s="87"/>
      <c r="T22" s="115"/>
      <c r="U22" s="101"/>
      <c r="V22" s="101"/>
      <c r="W22" s="195"/>
      <c r="X22" s="93" t="s">
        <v>43</v>
      </c>
    </row>
    <row r="23" spans="1:25" s="168" customFormat="1" ht="8.25" customHeight="1">
      <c r="A23" s="58"/>
      <c r="B23" s="55"/>
      <c r="C23" s="55"/>
      <c r="D23" s="55"/>
      <c r="E23" s="102"/>
      <c r="F23" s="103"/>
      <c r="G23" s="58"/>
      <c r="H23" s="14"/>
      <c r="I23" s="14"/>
      <c r="J23" s="58"/>
      <c r="K23" s="105"/>
      <c r="L23" s="103"/>
      <c r="M23" s="55"/>
      <c r="N23" s="55"/>
      <c r="O23" s="104"/>
      <c r="P23" s="103"/>
      <c r="Q23" s="58"/>
      <c r="R23" s="58"/>
      <c r="S23" s="58"/>
      <c r="T23" s="55"/>
      <c r="U23" s="55"/>
      <c r="V23" s="103"/>
      <c r="W23" s="156"/>
      <c r="X23" s="105"/>
      <c r="Y23" s="58"/>
    </row>
    <row r="24" spans="1:24" ht="15.75" customHeight="1">
      <c r="A24" s="5" t="s">
        <v>49</v>
      </c>
      <c r="B24" s="1"/>
      <c r="C24" s="37">
        <v>1</v>
      </c>
      <c r="D24" s="5" t="s">
        <v>50</v>
      </c>
      <c r="E24" s="1"/>
      <c r="F24" s="1"/>
      <c r="G24" s="1"/>
      <c r="H24" s="1"/>
      <c r="I24" s="1"/>
      <c r="J24" s="1"/>
      <c r="K24" s="1" t="s">
        <v>7</v>
      </c>
      <c r="L24" s="1" t="s">
        <v>7</v>
      </c>
      <c r="M24" s="1" t="s">
        <v>7</v>
      </c>
      <c r="N24" s="1"/>
      <c r="O24" s="2"/>
      <c r="P24" s="163" t="s">
        <v>72</v>
      </c>
      <c r="S24" s="2"/>
      <c r="T24" s="2"/>
      <c r="U24" s="2"/>
      <c r="V24" s="2"/>
      <c r="W24" s="164" t="s">
        <v>80</v>
      </c>
      <c r="X24" s="183"/>
    </row>
    <row r="25" spans="1:18" ht="15.75" customHeight="1">
      <c r="A25" s="196"/>
      <c r="B25" s="196"/>
      <c r="C25" s="197">
        <v>2</v>
      </c>
      <c r="D25" s="197" t="s">
        <v>79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3:4" ht="15.75" customHeight="1">
      <c r="C26" s="183">
        <v>3</v>
      </c>
      <c r="D26" s="183" t="s">
        <v>65</v>
      </c>
    </row>
    <row r="27" spans="3:4" ht="15.75" customHeight="1">
      <c r="C27" s="183">
        <v>4</v>
      </c>
      <c r="D27" s="183" t="s">
        <v>64</v>
      </c>
    </row>
    <row r="28" spans="3:4" ht="15.75" customHeight="1">
      <c r="C28" s="183">
        <v>5</v>
      </c>
      <c r="D28" s="183" t="s">
        <v>76</v>
      </c>
    </row>
    <row r="29" spans="3:4" ht="15.75" customHeight="1">
      <c r="C29" s="183">
        <v>6</v>
      </c>
      <c r="D29" s="183" t="s">
        <v>66</v>
      </c>
    </row>
    <row r="30" spans="3:4" ht="15.75" customHeight="1">
      <c r="C30" s="183">
        <v>7</v>
      </c>
      <c r="D30" s="183" t="s">
        <v>53</v>
      </c>
    </row>
    <row r="31" spans="3:4" ht="15.75" customHeight="1">
      <c r="C31" s="183">
        <v>8</v>
      </c>
      <c r="D31" s="183" t="s">
        <v>67</v>
      </c>
    </row>
    <row r="32" spans="3:4" ht="15.75" customHeight="1">
      <c r="C32" s="183">
        <v>9</v>
      </c>
      <c r="D32" s="183" t="s">
        <v>55</v>
      </c>
    </row>
    <row r="33" spans="3:4" ht="18" customHeight="1">
      <c r="C33" s="200">
        <v>10</v>
      </c>
      <c r="D33" s="183" t="s">
        <v>106</v>
      </c>
    </row>
    <row r="34" spans="3:4" ht="18" customHeight="1">
      <c r="C34" s="183"/>
      <c r="D34" s="183"/>
    </row>
    <row r="35" spans="3:4" ht="18" customHeight="1">
      <c r="C35" s="183"/>
      <c r="D35" s="183"/>
    </row>
    <row r="36" spans="3:4" ht="18" customHeight="1">
      <c r="C36" s="183"/>
      <c r="D36" s="183"/>
    </row>
    <row r="37" spans="3:4" ht="18" customHeight="1">
      <c r="C37" s="183"/>
      <c r="D37" s="183"/>
    </row>
    <row r="38" spans="3:4" ht="18" customHeight="1">
      <c r="C38" s="183"/>
      <c r="D38" s="183"/>
    </row>
    <row r="39" spans="3:4" ht="18" customHeight="1">
      <c r="C39" s="183"/>
      <c r="D39" s="183"/>
    </row>
    <row r="40" spans="3:4" ht="18" customHeight="1">
      <c r="C40" s="183"/>
      <c r="D40" s="18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printOptions/>
  <pageMargins left="0.3937007874015748" right="0.1968503937007874" top="0.4330708661417323" bottom="0.4330708661417323" header="0.3937007874015748" footer="0.3937007874015748"/>
  <pageSetup horizontalDpi="600" verticalDpi="600" orientation="landscape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showZeros="0" zoomScale="75" zoomScaleNormal="75" zoomScalePageLayoutView="0" workbookViewId="0" topLeftCell="A1">
      <selection activeCell="D27" sqref="D27"/>
    </sheetView>
  </sheetViews>
  <sheetFormatPr defaultColWidth="9.00390625" defaultRowHeight="12"/>
  <cols>
    <col min="1" max="1" width="13.125" style="0" customWidth="1"/>
    <col min="2" max="2" width="7.75390625" style="0" customWidth="1"/>
    <col min="3" max="3" width="2.875" style="0" customWidth="1"/>
    <col min="4" max="4" width="10.125" style="0" customWidth="1"/>
    <col min="5" max="5" width="9.375" style="0" customWidth="1"/>
    <col min="6" max="6" width="6.75390625" style="0" customWidth="1"/>
    <col min="7" max="7" width="9.25390625" style="0" customWidth="1"/>
    <col min="8" max="8" width="6.75390625" style="0" customWidth="1"/>
    <col min="9" max="9" width="7.25390625" style="0" customWidth="1"/>
    <col min="10" max="10" width="6.25390625" style="0" customWidth="1"/>
    <col min="11" max="11" width="4.75390625" style="0" customWidth="1"/>
    <col min="12" max="12" width="4.875" style="0" customWidth="1"/>
    <col min="13" max="13" width="7.875" style="0" customWidth="1"/>
    <col min="14" max="14" width="7.00390625" style="0" customWidth="1"/>
    <col min="15" max="15" width="9.875" style="0" customWidth="1"/>
    <col min="16" max="16" width="3.625" style="0" customWidth="1"/>
    <col min="17" max="17" width="4.25390625" style="0" customWidth="1"/>
    <col min="18" max="18" width="9.00390625" style="0" customWidth="1"/>
    <col min="19" max="19" width="2.625" style="0" customWidth="1"/>
    <col min="20" max="20" width="7.75390625" style="0" customWidth="1"/>
    <col min="21" max="21" width="6.625" style="0" customWidth="1"/>
    <col min="22" max="22" width="2.375" style="0" customWidth="1"/>
    <col min="23" max="23" width="10.75390625" style="0" customWidth="1"/>
    <col min="24" max="24" width="2.875" style="0" customWidth="1"/>
    <col min="25" max="25" width="4.625" style="0" customWidth="1"/>
  </cols>
  <sheetData>
    <row r="1" spans="1:24" ht="27" customHeight="1" thickBot="1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3"/>
    </row>
    <row r="2" spans="1:24" s="9" customFormat="1" ht="19.5" customHeight="1" thickBot="1">
      <c r="A2" s="10" t="s">
        <v>1</v>
      </c>
      <c r="B2" s="11" t="s">
        <v>2</v>
      </c>
      <c r="C2" s="12"/>
      <c r="D2" s="13" t="s">
        <v>3</v>
      </c>
      <c r="E2" s="14"/>
      <c r="F2" s="14"/>
      <c r="G2" s="14"/>
      <c r="H2" s="15"/>
      <c r="I2" s="15"/>
      <c r="J2" s="15"/>
      <c r="K2" s="15"/>
      <c r="L2" s="15"/>
      <c r="M2" s="15"/>
      <c r="N2" s="15"/>
      <c r="O2" s="15"/>
      <c r="P2" s="15"/>
      <c r="Q2" s="16" t="s">
        <v>4</v>
      </c>
      <c r="R2" s="17"/>
      <c r="S2" s="13"/>
      <c r="T2" s="16" t="s">
        <v>5</v>
      </c>
      <c r="U2" s="17"/>
      <c r="V2" s="18"/>
      <c r="W2" s="13" t="s">
        <v>6</v>
      </c>
      <c r="X2" s="8"/>
    </row>
    <row r="3" spans="1:24" s="51" customFormat="1" ht="19.5" customHeight="1">
      <c r="A3" s="124" t="s">
        <v>7</v>
      </c>
      <c r="B3" s="12" t="s">
        <v>8</v>
      </c>
      <c r="C3" s="39" t="s">
        <v>9</v>
      </c>
      <c r="D3" s="116">
        <v>450</v>
      </c>
      <c r="E3" s="40" t="s">
        <v>10</v>
      </c>
      <c r="F3" s="135">
        <v>1</v>
      </c>
      <c r="G3" s="40" t="s">
        <v>11</v>
      </c>
      <c r="H3" s="135">
        <v>0.75</v>
      </c>
      <c r="I3" s="40" t="s">
        <v>12</v>
      </c>
      <c r="J3" s="135">
        <v>2</v>
      </c>
      <c r="K3" s="40" t="s">
        <v>13</v>
      </c>
      <c r="L3" s="40"/>
      <c r="M3" s="135">
        <v>175</v>
      </c>
      <c r="N3" s="40" t="s">
        <v>14</v>
      </c>
      <c r="O3" s="41">
        <f>ROUND(D3*F3*H3*J3/M3,1)</f>
        <v>3.9</v>
      </c>
      <c r="P3" s="42" t="s">
        <v>15</v>
      </c>
      <c r="Q3" s="43"/>
      <c r="R3" s="44">
        <f>ROUNDUP(O3,0)</f>
        <v>4</v>
      </c>
      <c r="S3" s="45" t="s">
        <v>16</v>
      </c>
      <c r="T3" s="46" t="s">
        <v>17</v>
      </c>
      <c r="U3" s="47"/>
      <c r="V3" s="48"/>
      <c r="W3" s="49"/>
      <c r="X3" s="50" t="s">
        <v>7</v>
      </c>
    </row>
    <row r="4" spans="1:24" s="51" customFormat="1" ht="14.25" customHeight="1">
      <c r="A4" s="125" t="s">
        <v>56</v>
      </c>
      <c r="B4" s="38" t="s">
        <v>7</v>
      </c>
      <c r="C4" s="52"/>
      <c r="D4" s="132" t="s">
        <v>7</v>
      </c>
      <c r="E4" s="53"/>
      <c r="F4" s="136"/>
      <c r="G4" s="6"/>
      <c r="H4" s="138"/>
      <c r="I4" s="6"/>
      <c r="J4" s="138"/>
      <c r="K4" s="6"/>
      <c r="L4" s="6"/>
      <c r="M4" s="138"/>
      <c r="N4" s="6"/>
      <c r="O4" s="54"/>
      <c r="P4" s="55"/>
      <c r="Q4" s="56"/>
      <c r="R4" s="57"/>
      <c r="S4" s="58" t="s">
        <v>7</v>
      </c>
      <c r="T4" s="38" t="s">
        <v>18</v>
      </c>
      <c r="U4" s="59"/>
      <c r="V4" s="60"/>
      <c r="W4" s="53"/>
      <c r="X4" s="61" t="s">
        <v>7</v>
      </c>
    </row>
    <row r="5" spans="1:24" s="51" customFormat="1" ht="19.5" customHeight="1" thickBot="1">
      <c r="A5" s="126" t="s">
        <v>7</v>
      </c>
      <c r="B5" s="62" t="s">
        <v>19</v>
      </c>
      <c r="C5" s="63" t="s">
        <v>9</v>
      </c>
      <c r="D5" s="117">
        <v>450</v>
      </c>
      <c r="E5" s="64" t="s">
        <v>10</v>
      </c>
      <c r="F5" s="137">
        <v>1</v>
      </c>
      <c r="G5" s="64" t="s">
        <v>11</v>
      </c>
      <c r="H5" s="139">
        <v>0.25</v>
      </c>
      <c r="I5" s="64" t="s">
        <v>12</v>
      </c>
      <c r="J5" s="140">
        <v>6</v>
      </c>
      <c r="K5" s="64" t="s">
        <v>13</v>
      </c>
      <c r="L5" s="64"/>
      <c r="M5" s="140">
        <v>175</v>
      </c>
      <c r="N5" s="64" t="s">
        <v>14</v>
      </c>
      <c r="O5" s="54">
        <f>ROUND(D5*F5*H5*J5/M5,1)</f>
        <v>3.9</v>
      </c>
      <c r="P5" s="65" t="s">
        <v>20</v>
      </c>
      <c r="Q5" s="66"/>
      <c r="R5" s="67">
        <f>ROUNDUP(O5,0)</f>
        <v>4</v>
      </c>
      <c r="S5" s="68" t="s">
        <v>16</v>
      </c>
      <c r="T5" s="69" t="s">
        <v>21</v>
      </c>
      <c r="U5" s="70">
        <f>(O3+O5)*1.4</f>
        <v>10.92</v>
      </c>
      <c r="V5" s="71" t="s">
        <v>16</v>
      </c>
      <c r="W5" s="72">
        <f>ROUNDDOWN(U5,0)</f>
        <v>10</v>
      </c>
      <c r="X5" s="73" t="s">
        <v>16</v>
      </c>
    </row>
    <row r="6" spans="1:24" s="51" customFormat="1" ht="19.5" customHeight="1">
      <c r="A6" s="127" t="s">
        <v>7</v>
      </c>
      <c r="B6" s="38" t="s">
        <v>8</v>
      </c>
      <c r="C6" s="7" t="s">
        <v>9</v>
      </c>
      <c r="D6" s="133">
        <v>800</v>
      </c>
      <c r="E6" s="6" t="s">
        <v>22</v>
      </c>
      <c r="F6" s="138">
        <v>0.2</v>
      </c>
      <c r="G6" s="6" t="s">
        <v>11</v>
      </c>
      <c r="H6" s="138">
        <v>0.75</v>
      </c>
      <c r="I6" s="6" t="s">
        <v>12</v>
      </c>
      <c r="J6" s="135">
        <v>2</v>
      </c>
      <c r="K6" s="6" t="s">
        <v>13</v>
      </c>
      <c r="L6" s="6"/>
      <c r="M6" s="138">
        <v>15</v>
      </c>
      <c r="N6" s="6" t="s">
        <v>14</v>
      </c>
      <c r="O6" s="41">
        <f>ROUND(D6*F6*H6*J6/M6,1)</f>
        <v>16</v>
      </c>
      <c r="P6" s="31" t="s">
        <v>23</v>
      </c>
      <c r="Q6" s="56" t="s">
        <v>7</v>
      </c>
      <c r="R6" s="74"/>
      <c r="S6" s="53"/>
      <c r="T6" s="56" t="s">
        <v>7</v>
      </c>
      <c r="U6" s="59"/>
      <c r="V6" s="75"/>
      <c r="W6" s="6"/>
      <c r="X6" s="76" t="s">
        <v>7</v>
      </c>
    </row>
    <row r="7" spans="1:24" s="51" customFormat="1" ht="14.25" customHeight="1">
      <c r="A7" s="125" t="s">
        <v>57</v>
      </c>
      <c r="B7" s="38" t="s">
        <v>7</v>
      </c>
      <c r="C7" s="52"/>
      <c r="D7" s="132" t="s">
        <v>7</v>
      </c>
      <c r="E7" s="53"/>
      <c r="F7" s="136"/>
      <c r="G7" s="6"/>
      <c r="H7" s="138"/>
      <c r="I7" s="6"/>
      <c r="J7" s="138"/>
      <c r="K7" s="6"/>
      <c r="L7" s="6"/>
      <c r="M7" s="138"/>
      <c r="N7" s="6"/>
      <c r="O7" s="54"/>
      <c r="P7" s="77"/>
      <c r="Q7" s="58" t="s">
        <v>8</v>
      </c>
      <c r="R7" s="74"/>
      <c r="S7" s="53"/>
      <c r="T7" s="56" t="s">
        <v>7</v>
      </c>
      <c r="U7" s="59"/>
      <c r="V7" s="75"/>
      <c r="W7" s="6"/>
      <c r="X7" s="76" t="s">
        <v>7</v>
      </c>
    </row>
    <row r="8" spans="1:24" s="51" customFormat="1" ht="19.5" customHeight="1" thickBot="1">
      <c r="A8" s="128" t="s">
        <v>58</v>
      </c>
      <c r="B8" s="62" t="s">
        <v>19</v>
      </c>
      <c r="C8" s="63" t="s">
        <v>9</v>
      </c>
      <c r="D8" s="134">
        <v>800</v>
      </c>
      <c r="E8" s="64" t="s">
        <v>22</v>
      </c>
      <c r="F8" s="137">
        <v>0.2</v>
      </c>
      <c r="G8" s="64" t="s">
        <v>11</v>
      </c>
      <c r="H8" s="139">
        <v>0.25</v>
      </c>
      <c r="I8" s="64" t="s">
        <v>12</v>
      </c>
      <c r="J8" s="140">
        <v>3</v>
      </c>
      <c r="K8" s="64" t="s">
        <v>13</v>
      </c>
      <c r="L8" s="64"/>
      <c r="M8" s="140">
        <v>15</v>
      </c>
      <c r="N8" s="64" t="s">
        <v>14</v>
      </c>
      <c r="O8" s="54">
        <f>ROUND(D8*F8*H8*J8/M8,1)</f>
        <v>8</v>
      </c>
      <c r="P8" s="71" t="s">
        <v>24</v>
      </c>
      <c r="Q8" s="58" t="s">
        <v>25</v>
      </c>
      <c r="R8" s="74"/>
      <c r="S8" s="53"/>
      <c r="T8" s="56" t="s">
        <v>7</v>
      </c>
      <c r="U8" s="59"/>
      <c r="V8" s="75"/>
      <c r="W8" s="6"/>
      <c r="X8" s="76" t="s">
        <v>7</v>
      </c>
    </row>
    <row r="9" spans="1:24" s="51" customFormat="1" ht="19.5" customHeight="1">
      <c r="A9" s="127" t="s">
        <v>7</v>
      </c>
      <c r="B9" s="38" t="s">
        <v>8</v>
      </c>
      <c r="C9" s="39" t="s">
        <v>9</v>
      </c>
      <c r="D9" s="132">
        <v>1900</v>
      </c>
      <c r="E9" s="6" t="s">
        <v>22</v>
      </c>
      <c r="F9" s="138">
        <v>0.08</v>
      </c>
      <c r="G9" s="6" t="s">
        <v>11</v>
      </c>
      <c r="H9" s="138">
        <v>0.75</v>
      </c>
      <c r="I9" s="6" t="s">
        <v>12</v>
      </c>
      <c r="J9" s="135">
        <v>2</v>
      </c>
      <c r="K9" s="6" t="s">
        <v>13</v>
      </c>
      <c r="L9" s="6"/>
      <c r="M9" s="138">
        <v>15</v>
      </c>
      <c r="N9" s="6" t="s">
        <v>14</v>
      </c>
      <c r="O9" s="41">
        <f>ROUND(D9*F9*H9*J9/M9,1)</f>
        <v>15.2</v>
      </c>
      <c r="P9" s="77" t="s">
        <v>26</v>
      </c>
      <c r="Q9" s="6" t="s">
        <v>27</v>
      </c>
      <c r="R9" s="78"/>
      <c r="S9" s="53"/>
      <c r="T9" s="56" t="s">
        <v>7</v>
      </c>
      <c r="U9" s="59"/>
      <c r="V9" s="75"/>
      <c r="W9" s="6"/>
      <c r="X9" s="76" t="s">
        <v>7</v>
      </c>
    </row>
    <row r="10" spans="1:24" s="51" customFormat="1" ht="15" customHeight="1">
      <c r="A10" s="125" t="s">
        <v>57</v>
      </c>
      <c r="B10" s="38" t="s">
        <v>7</v>
      </c>
      <c r="C10" s="52"/>
      <c r="D10" s="132" t="s">
        <v>7</v>
      </c>
      <c r="E10" s="53"/>
      <c r="F10" s="136"/>
      <c r="G10" s="6"/>
      <c r="H10" s="138"/>
      <c r="I10" s="6"/>
      <c r="J10" s="138"/>
      <c r="K10" s="6"/>
      <c r="L10" s="6"/>
      <c r="M10" s="138"/>
      <c r="N10" s="6"/>
      <c r="O10" s="54"/>
      <c r="P10" s="77"/>
      <c r="Q10" s="59" t="s">
        <v>28</v>
      </c>
      <c r="R10" s="57">
        <f>ROUNDUP(O6+O9+O12+O15,0)</f>
        <v>36</v>
      </c>
      <c r="S10" s="31" t="s">
        <v>16</v>
      </c>
      <c r="T10" s="79" t="s">
        <v>29</v>
      </c>
      <c r="U10" s="59"/>
      <c r="V10" s="75"/>
      <c r="W10" s="6"/>
      <c r="X10" s="76" t="s">
        <v>7</v>
      </c>
    </row>
    <row r="11" spans="1:24" s="51" customFormat="1" ht="19.5" customHeight="1" thickBot="1">
      <c r="A11" s="128" t="s">
        <v>59</v>
      </c>
      <c r="B11" s="62" t="s">
        <v>19</v>
      </c>
      <c r="C11" s="63" t="s">
        <v>9</v>
      </c>
      <c r="D11" s="117">
        <v>1900</v>
      </c>
      <c r="E11" s="64" t="s">
        <v>22</v>
      </c>
      <c r="F11" s="137">
        <v>0.08</v>
      </c>
      <c r="G11" s="64" t="s">
        <v>11</v>
      </c>
      <c r="H11" s="139">
        <v>0.25</v>
      </c>
      <c r="I11" s="64" t="s">
        <v>12</v>
      </c>
      <c r="J11" s="140">
        <v>3</v>
      </c>
      <c r="K11" s="64" t="s">
        <v>13</v>
      </c>
      <c r="L11" s="64"/>
      <c r="M11" s="140">
        <v>15</v>
      </c>
      <c r="N11" s="64" t="s">
        <v>14</v>
      </c>
      <c r="O11" s="54">
        <f>ROUND(D11*F11*H11*J11/M11,1)</f>
        <v>7.6</v>
      </c>
      <c r="P11" s="71" t="s">
        <v>30</v>
      </c>
      <c r="Q11" s="59" t="s">
        <v>7</v>
      </c>
      <c r="R11" s="74"/>
      <c r="S11" s="53"/>
      <c r="T11" s="38" t="s">
        <v>18</v>
      </c>
      <c r="U11" s="59"/>
      <c r="V11" s="75"/>
      <c r="W11" s="6"/>
      <c r="X11" s="76" t="s">
        <v>7</v>
      </c>
    </row>
    <row r="12" spans="1:24" s="51" customFormat="1" ht="19.5" customHeight="1">
      <c r="A12" s="127" t="s">
        <v>7</v>
      </c>
      <c r="B12" s="38" t="s">
        <v>8</v>
      </c>
      <c r="C12" s="39" t="s">
        <v>9</v>
      </c>
      <c r="D12" s="132">
        <v>850</v>
      </c>
      <c r="E12" s="6" t="s">
        <v>22</v>
      </c>
      <c r="F12" s="138">
        <v>0.04</v>
      </c>
      <c r="G12" s="6" t="s">
        <v>11</v>
      </c>
      <c r="H12" s="138">
        <v>0.75</v>
      </c>
      <c r="I12" s="6" t="s">
        <v>12</v>
      </c>
      <c r="J12" s="135">
        <v>2</v>
      </c>
      <c r="K12" s="6" t="s">
        <v>13</v>
      </c>
      <c r="L12" s="6"/>
      <c r="M12" s="138">
        <v>15</v>
      </c>
      <c r="N12" s="6" t="s">
        <v>14</v>
      </c>
      <c r="O12" s="41">
        <f>ROUND(D12*F12*H12*J12/M12,1)</f>
        <v>3.4</v>
      </c>
      <c r="P12" s="77" t="s">
        <v>31</v>
      </c>
      <c r="Q12" s="58" t="s">
        <v>19</v>
      </c>
      <c r="R12" s="74"/>
      <c r="S12" s="53"/>
      <c r="T12" s="80" t="s">
        <v>21</v>
      </c>
      <c r="U12" s="81">
        <f>(O6+O8+O9+O11+O12+O14+O15+O17)*1.4</f>
        <v>74.9</v>
      </c>
      <c r="V12" s="77" t="s">
        <v>16</v>
      </c>
      <c r="W12" s="82">
        <f>ROUNDDOWN(U12,0)</f>
        <v>74</v>
      </c>
      <c r="X12" s="83" t="s">
        <v>16</v>
      </c>
    </row>
    <row r="13" spans="1:24" s="51" customFormat="1" ht="14.25" customHeight="1">
      <c r="A13" s="125" t="s">
        <v>60</v>
      </c>
      <c r="B13" s="38" t="s">
        <v>7</v>
      </c>
      <c r="C13" s="52"/>
      <c r="D13" s="132" t="s">
        <v>7</v>
      </c>
      <c r="E13" s="53"/>
      <c r="F13" s="136"/>
      <c r="G13" s="6"/>
      <c r="H13" s="138"/>
      <c r="I13" s="6"/>
      <c r="J13" s="138"/>
      <c r="K13" s="6"/>
      <c r="L13" s="6"/>
      <c r="M13" s="138"/>
      <c r="N13" s="6"/>
      <c r="O13" s="54"/>
      <c r="P13" s="77"/>
      <c r="Q13" s="58" t="s">
        <v>25</v>
      </c>
      <c r="R13" s="74"/>
      <c r="S13" s="53"/>
      <c r="T13" s="80"/>
      <c r="U13" s="84"/>
      <c r="V13" s="77"/>
      <c r="W13" s="6"/>
      <c r="X13" s="85"/>
    </row>
    <row r="14" spans="1:24" s="51" customFormat="1" ht="19.5" customHeight="1" thickBot="1">
      <c r="A14" s="129" t="s">
        <v>7</v>
      </c>
      <c r="B14" s="62" t="s">
        <v>19</v>
      </c>
      <c r="C14" s="63" t="s">
        <v>9</v>
      </c>
      <c r="D14" s="117">
        <v>850</v>
      </c>
      <c r="E14" s="64" t="s">
        <v>22</v>
      </c>
      <c r="F14" s="137">
        <v>0.04</v>
      </c>
      <c r="G14" s="64" t="s">
        <v>11</v>
      </c>
      <c r="H14" s="139">
        <v>0.25</v>
      </c>
      <c r="I14" s="64" t="s">
        <v>12</v>
      </c>
      <c r="J14" s="140">
        <v>3</v>
      </c>
      <c r="K14" s="64" t="s">
        <v>13</v>
      </c>
      <c r="L14" s="64"/>
      <c r="M14" s="140">
        <v>15</v>
      </c>
      <c r="N14" s="64" t="s">
        <v>14</v>
      </c>
      <c r="O14" s="54">
        <f>ROUND(D14*F14*H14*J14/M14,1)</f>
        <v>1.7</v>
      </c>
      <c r="P14" s="71" t="s">
        <v>32</v>
      </c>
      <c r="Q14" s="7" t="s">
        <v>33</v>
      </c>
      <c r="R14" s="78"/>
      <c r="S14" s="53"/>
      <c r="T14" s="56" t="s">
        <v>7</v>
      </c>
      <c r="U14" s="59"/>
      <c r="V14" s="75"/>
      <c r="W14" s="6"/>
      <c r="X14" s="86" t="s">
        <v>7</v>
      </c>
    </row>
    <row r="15" spans="1:24" s="51" customFormat="1" ht="19.5" customHeight="1">
      <c r="A15" s="127" t="s">
        <v>7</v>
      </c>
      <c r="B15" s="38" t="s">
        <v>8</v>
      </c>
      <c r="C15" s="39" t="s">
        <v>9</v>
      </c>
      <c r="D15" s="132">
        <v>350</v>
      </c>
      <c r="E15" s="6" t="s">
        <v>22</v>
      </c>
      <c r="F15" s="138">
        <v>0.03</v>
      </c>
      <c r="G15" s="6" t="s">
        <v>11</v>
      </c>
      <c r="H15" s="138">
        <v>0.75</v>
      </c>
      <c r="I15" s="6" t="s">
        <v>12</v>
      </c>
      <c r="J15" s="135">
        <v>2</v>
      </c>
      <c r="K15" s="6" t="s">
        <v>13</v>
      </c>
      <c r="L15" s="6"/>
      <c r="M15" s="138">
        <v>15</v>
      </c>
      <c r="N15" s="6" t="s">
        <v>14</v>
      </c>
      <c r="O15" s="41">
        <f>ROUND(D15*F15*H15*J15/M15,1)</f>
        <v>1.1</v>
      </c>
      <c r="P15" s="77" t="s">
        <v>31</v>
      </c>
      <c r="Q15" s="59" t="s">
        <v>28</v>
      </c>
      <c r="R15" s="57">
        <f>ROUNDUP(O8+O11+O14+O17,0)</f>
        <v>18</v>
      </c>
      <c r="S15" s="31" t="s">
        <v>16</v>
      </c>
      <c r="T15" s="56"/>
      <c r="U15" s="59"/>
      <c r="V15" s="75"/>
      <c r="W15" s="6"/>
      <c r="X15" s="86"/>
    </row>
    <row r="16" spans="1:24" s="51" customFormat="1" ht="19.5" customHeight="1">
      <c r="A16" s="125" t="s">
        <v>61</v>
      </c>
      <c r="B16" s="38" t="s">
        <v>7</v>
      </c>
      <c r="C16" s="52"/>
      <c r="D16" s="132" t="s">
        <v>7</v>
      </c>
      <c r="E16" s="53"/>
      <c r="F16" s="136"/>
      <c r="G16" s="6"/>
      <c r="H16" s="138"/>
      <c r="I16" s="6"/>
      <c r="J16" s="138"/>
      <c r="K16" s="6"/>
      <c r="L16" s="6"/>
      <c r="M16" s="138"/>
      <c r="N16" s="6"/>
      <c r="O16" s="54"/>
      <c r="P16" s="77"/>
      <c r="Q16" s="7"/>
      <c r="R16" s="78"/>
      <c r="S16" s="53"/>
      <c r="T16" s="56"/>
      <c r="U16" s="59"/>
      <c r="V16" s="75"/>
      <c r="W16" s="6"/>
      <c r="X16" s="86"/>
    </row>
    <row r="17" spans="1:24" s="51" customFormat="1" ht="19.5" customHeight="1" thickBot="1">
      <c r="A17" s="129" t="s">
        <v>7</v>
      </c>
      <c r="B17" s="62" t="s">
        <v>19</v>
      </c>
      <c r="C17" s="63" t="s">
        <v>9</v>
      </c>
      <c r="D17" s="117">
        <v>350</v>
      </c>
      <c r="E17" s="64" t="s">
        <v>22</v>
      </c>
      <c r="F17" s="137">
        <v>0.03</v>
      </c>
      <c r="G17" s="64" t="s">
        <v>11</v>
      </c>
      <c r="H17" s="139">
        <v>0.25</v>
      </c>
      <c r="I17" s="64" t="s">
        <v>12</v>
      </c>
      <c r="J17" s="140">
        <v>3</v>
      </c>
      <c r="K17" s="64" t="s">
        <v>13</v>
      </c>
      <c r="L17" s="64"/>
      <c r="M17" s="140">
        <v>15</v>
      </c>
      <c r="N17" s="64" t="s">
        <v>14</v>
      </c>
      <c r="O17" s="54">
        <f>ROUND(D17*F17*H17*J17/M17,1)</f>
        <v>0.5</v>
      </c>
      <c r="P17" s="71" t="s">
        <v>32</v>
      </c>
      <c r="Q17" s="7"/>
      <c r="R17" s="78"/>
      <c r="S17" s="53"/>
      <c r="T17" s="56"/>
      <c r="U17" s="59"/>
      <c r="V17" s="75"/>
      <c r="W17" s="6"/>
      <c r="X17" s="86"/>
    </row>
    <row r="18" spans="13:24" ht="33" customHeight="1" thickBot="1">
      <c r="M18" s="34" t="s">
        <v>62</v>
      </c>
      <c r="N18" s="19"/>
      <c r="O18" s="20"/>
      <c r="P18" s="21"/>
      <c r="Q18" s="22"/>
      <c r="R18" s="33">
        <f>R3+R5+R10+R15</f>
        <v>62</v>
      </c>
      <c r="S18" s="23" t="s">
        <v>16</v>
      </c>
      <c r="T18" s="35" t="s">
        <v>35</v>
      </c>
      <c r="U18" s="20"/>
      <c r="V18" s="24"/>
      <c r="W18" s="36">
        <f>W5+W12</f>
        <v>84</v>
      </c>
      <c r="X18" s="25" t="s">
        <v>16</v>
      </c>
    </row>
    <row r="19" spans="13:25" ht="14.25" customHeight="1">
      <c r="M19" s="26"/>
      <c r="N19" s="26"/>
      <c r="O19" s="27"/>
      <c r="P19" s="28"/>
      <c r="Q19" s="29"/>
      <c r="R19" s="30"/>
      <c r="S19" s="31"/>
      <c r="T19" s="32"/>
      <c r="U19" s="27"/>
      <c r="V19" s="28"/>
      <c r="W19" s="28"/>
      <c r="X19" s="28"/>
      <c r="Y19" s="1"/>
    </row>
    <row r="20" spans="1:20" ht="27" customHeight="1" thickBot="1">
      <c r="A20" s="142" t="s">
        <v>36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4" t="s">
        <v>63</v>
      </c>
    </row>
    <row r="21" spans="1:24" s="9" customFormat="1" ht="21" customHeight="1" thickBot="1">
      <c r="A21" s="109" t="s">
        <v>37</v>
      </c>
      <c r="B21" s="88"/>
      <c r="C21" s="89"/>
      <c r="D21" s="110" t="s">
        <v>38</v>
      </c>
      <c r="E21" s="91"/>
      <c r="F21" s="91"/>
      <c r="G21" s="120">
        <v>1.36</v>
      </c>
      <c r="H21" s="91" t="s">
        <v>39</v>
      </c>
      <c r="I21" s="91"/>
      <c r="J21" s="91"/>
      <c r="K21" s="91"/>
      <c r="L21" s="91"/>
      <c r="M21" s="120">
        <v>0.59</v>
      </c>
      <c r="N21" s="91" t="s">
        <v>40</v>
      </c>
      <c r="O21" s="91"/>
      <c r="P21" s="122">
        <v>10</v>
      </c>
      <c r="Q21" s="92" t="s">
        <v>41</v>
      </c>
      <c r="R21" s="92"/>
      <c r="S21" s="122">
        <v>1</v>
      </c>
      <c r="T21" s="92" t="s">
        <v>42</v>
      </c>
      <c r="U21" s="92"/>
      <c r="V21" s="92"/>
      <c r="W21" s="111">
        <f>G21*M21*P21/S21</f>
        <v>8.024000000000001</v>
      </c>
      <c r="X21" s="112" t="s">
        <v>43</v>
      </c>
    </row>
    <row r="22" spans="1:24" s="9" customFormat="1" ht="21" customHeight="1" thickBot="1">
      <c r="A22" s="100" t="s">
        <v>44</v>
      </c>
      <c r="B22" s="94"/>
      <c r="C22" s="95"/>
      <c r="D22" s="119">
        <v>2</v>
      </c>
      <c r="E22" s="96" t="s">
        <v>43</v>
      </c>
      <c r="F22" s="87" t="s">
        <v>46</v>
      </c>
      <c r="G22" s="97"/>
      <c r="H22" s="98"/>
      <c r="I22" s="99"/>
      <c r="J22" s="121">
        <v>10</v>
      </c>
      <c r="K22" s="93" t="s">
        <v>43</v>
      </c>
      <c r="L22" s="109" t="s">
        <v>47</v>
      </c>
      <c r="M22" s="90"/>
      <c r="N22" s="113"/>
      <c r="O22" s="114">
        <f>W21+D22+J22</f>
        <v>20.024</v>
      </c>
      <c r="P22" s="101" t="s">
        <v>43</v>
      </c>
      <c r="Q22" s="109" t="s">
        <v>48</v>
      </c>
      <c r="R22" s="109"/>
      <c r="S22" s="87"/>
      <c r="T22" s="115"/>
      <c r="U22" s="101"/>
      <c r="V22" s="101"/>
      <c r="W22" s="123">
        <v>5</v>
      </c>
      <c r="X22" s="93" t="s">
        <v>43</v>
      </c>
    </row>
    <row r="23" spans="1:25" s="9" customFormat="1" ht="6" customHeight="1">
      <c r="A23" s="58"/>
      <c r="B23" s="55"/>
      <c r="C23" s="55"/>
      <c r="D23" s="55"/>
      <c r="E23" s="102"/>
      <c r="F23" s="103"/>
      <c r="G23" s="58"/>
      <c r="H23" s="14"/>
      <c r="I23" s="14"/>
      <c r="J23" s="58"/>
      <c r="K23" s="105"/>
      <c r="L23" s="103"/>
      <c r="M23" s="55"/>
      <c r="N23" s="55"/>
      <c r="O23" s="104"/>
      <c r="P23" s="103"/>
      <c r="Q23" s="58"/>
      <c r="R23" s="58"/>
      <c r="S23" s="58"/>
      <c r="T23" s="55"/>
      <c r="U23" s="55"/>
      <c r="V23" s="103"/>
      <c r="W23" s="103"/>
      <c r="X23" s="105"/>
      <c r="Y23" s="58"/>
    </row>
    <row r="24" spans="1:23" ht="15" customHeight="1">
      <c r="A24" s="5" t="s">
        <v>49</v>
      </c>
      <c r="B24" s="1"/>
      <c r="C24" s="37">
        <v>1</v>
      </c>
      <c r="D24" s="5" t="s">
        <v>50</v>
      </c>
      <c r="E24" s="1"/>
      <c r="F24" s="1"/>
      <c r="G24" s="1"/>
      <c r="H24" s="1"/>
      <c r="I24" s="1"/>
      <c r="J24" s="1"/>
      <c r="K24" s="1" t="s">
        <v>7</v>
      </c>
      <c r="L24" s="1" t="s">
        <v>7</v>
      </c>
      <c r="M24" s="1" t="s">
        <v>7</v>
      </c>
      <c r="N24" s="1"/>
      <c r="O24" s="2"/>
      <c r="P24" s="2"/>
      <c r="Q24" s="2"/>
      <c r="R24" s="2"/>
      <c r="S24" s="2"/>
      <c r="T24" s="2"/>
      <c r="U24" s="2"/>
      <c r="V24" s="2"/>
      <c r="W24" s="2"/>
    </row>
    <row r="25" spans="1:18" ht="15" customHeight="1">
      <c r="A25" s="106"/>
      <c r="B25" s="106"/>
      <c r="C25" s="107">
        <v>2</v>
      </c>
      <c r="D25" s="107" t="s">
        <v>79</v>
      </c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3:4" ht="15" customHeight="1">
      <c r="C26" s="4">
        <v>3</v>
      </c>
      <c r="D26" s="4" t="s">
        <v>99</v>
      </c>
    </row>
    <row r="27" spans="3:4" ht="15" customHeight="1">
      <c r="C27" s="4">
        <v>4</v>
      </c>
      <c r="D27" s="4" t="s">
        <v>98</v>
      </c>
    </row>
    <row r="28" spans="3:4" ht="15" customHeight="1">
      <c r="C28" s="4">
        <v>5</v>
      </c>
      <c r="D28" s="4" t="s">
        <v>51</v>
      </c>
    </row>
    <row r="29" spans="3:4" ht="15" customHeight="1">
      <c r="C29" s="4">
        <v>6</v>
      </c>
      <c r="D29" s="4" t="s">
        <v>52</v>
      </c>
    </row>
    <row r="30" spans="3:4" ht="15" customHeight="1">
      <c r="C30" s="4">
        <v>7</v>
      </c>
      <c r="D30" s="4" t="s">
        <v>53</v>
      </c>
    </row>
    <row r="31" spans="3:4" ht="15" customHeight="1">
      <c r="C31" s="4">
        <v>8</v>
      </c>
      <c r="D31" s="4" t="s">
        <v>54</v>
      </c>
    </row>
    <row r="32" spans="3:4" ht="15" customHeight="1">
      <c r="C32" s="4">
        <v>9</v>
      </c>
      <c r="D32" s="4" t="s">
        <v>55</v>
      </c>
    </row>
    <row r="33" spans="3:4" ht="18" customHeight="1">
      <c r="C33" s="4"/>
      <c r="D33" s="4"/>
    </row>
    <row r="34" spans="3:4" ht="18" customHeight="1">
      <c r="C34" s="4"/>
      <c r="D34" s="4"/>
    </row>
    <row r="35" spans="3:4" ht="18" customHeight="1">
      <c r="C35" s="4"/>
      <c r="D35" s="4"/>
    </row>
    <row r="36" spans="3:4" ht="18" customHeight="1">
      <c r="C36" s="4"/>
      <c r="D36" s="4"/>
    </row>
    <row r="37" spans="3:4" ht="18" customHeight="1">
      <c r="C37" s="4"/>
      <c r="D37" s="4"/>
    </row>
    <row r="38" spans="3:4" ht="18" customHeight="1">
      <c r="C38" s="4"/>
      <c r="D38" s="4"/>
    </row>
    <row r="39" spans="3:4" ht="18" customHeight="1">
      <c r="C39" s="4"/>
      <c r="D39" s="4"/>
    </row>
    <row r="40" spans="3:4" ht="18" customHeight="1">
      <c r="C40" s="4"/>
      <c r="D40" s="4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printOptions/>
  <pageMargins left="0.38" right="0.38" top="0.47" bottom="0.47" header="0.42" footer="0.38"/>
  <pageSetup horizontalDpi="600" verticalDpi="600" orientation="landscape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showZeros="0" zoomScale="75" zoomScaleNormal="75" zoomScalePageLayoutView="0" workbookViewId="0" topLeftCell="A19">
      <selection activeCell="D6" sqref="D6"/>
    </sheetView>
  </sheetViews>
  <sheetFormatPr defaultColWidth="9.00390625" defaultRowHeight="12"/>
  <cols>
    <col min="1" max="1" width="12.125" style="166" customWidth="1"/>
    <col min="2" max="2" width="7.75390625" style="166" customWidth="1"/>
    <col min="3" max="3" width="2.875" style="166" customWidth="1"/>
    <col min="4" max="4" width="10.125" style="166" customWidth="1"/>
    <col min="5" max="5" width="9.375" style="166" customWidth="1"/>
    <col min="6" max="6" width="6.75390625" style="166" customWidth="1"/>
    <col min="7" max="7" width="9.25390625" style="166" customWidth="1"/>
    <col min="8" max="8" width="6.75390625" style="166" customWidth="1"/>
    <col min="9" max="9" width="7.25390625" style="166" customWidth="1"/>
    <col min="10" max="10" width="7.00390625" style="166" customWidth="1"/>
    <col min="11" max="11" width="4.75390625" style="166" customWidth="1"/>
    <col min="12" max="12" width="4.875" style="166" customWidth="1"/>
    <col min="13" max="13" width="7.875" style="166" customWidth="1"/>
    <col min="14" max="14" width="7.00390625" style="166" customWidth="1"/>
    <col min="15" max="15" width="9.75390625" style="166" bestFit="1" customWidth="1"/>
    <col min="16" max="16" width="5.125" style="166" customWidth="1"/>
    <col min="17" max="17" width="4.25390625" style="166" customWidth="1"/>
    <col min="18" max="18" width="8.625" style="166" customWidth="1"/>
    <col min="19" max="19" width="3.125" style="166" customWidth="1"/>
    <col min="20" max="20" width="7.375" style="166" customWidth="1"/>
    <col min="21" max="21" width="7.25390625" style="166" customWidth="1"/>
    <col min="22" max="22" width="3.00390625" style="166" customWidth="1"/>
    <col min="23" max="23" width="9.125" style="166" customWidth="1"/>
    <col min="24" max="24" width="3.125" style="166" customWidth="1"/>
    <col min="25" max="25" width="4.625" style="166" customWidth="1"/>
    <col min="26" max="16384" width="9.125" style="166" customWidth="1"/>
  </cols>
  <sheetData>
    <row r="1" spans="1:24" ht="23.25" customHeight="1" thickBot="1">
      <c r="A1" s="204" t="s">
        <v>96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s="168" customFormat="1" ht="19.5" customHeight="1" thickBot="1">
      <c r="A2" s="10" t="s">
        <v>1</v>
      </c>
      <c r="B2" s="11" t="s">
        <v>2</v>
      </c>
      <c r="C2" s="12"/>
      <c r="D2" s="13" t="s">
        <v>3</v>
      </c>
      <c r="E2" s="14"/>
      <c r="F2" s="14"/>
      <c r="G2" s="14"/>
      <c r="H2" s="167"/>
      <c r="I2" s="167"/>
      <c r="J2" s="167"/>
      <c r="K2" s="167"/>
      <c r="L2" s="167"/>
      <c r="M2" s="167"/>
      <c r="N2" s="167"/>
      <c r="O2" s="167"/>
      <c r="P2" s="167"/>
      <c r="Q2" s="16" t="s">
        <v>4</v>
      </c>
      <c r="R2" s="17"/>
      <c r="S2" s="13"/>
      <c r="T2" s="16" t="s">
        <v>5</v>
      </c>
      <c r="U2" s="17"/>
      <c r="V2" s="18"/>
      <c r="W2" s="13" t="s">
        <v>6</v>
      </c>
      <c r="X2" s="8"/>
    </row>
    <row r="3" spans="1:24" s="172" customFormat="1" ht="21" customHeight="1">
      <c r="A3" s="10" t="s">
        <v>7</v>
      </c>
      <c r="B3" s="12" t="s">
        <v>8</v>
      </c>
      <c r="C3" s="39" t="s">
        <v>9</v>
      </c>
      <c r="D3" s="169"/>
      <c r="E3" s="40" t="s">
        <v>10</v>
      </c>
      <c r="F3" s="170">
        <v>1</v>
      </c>
      <c r="G3" s="40" t="s">
        <v>11</v>
      </c>
      <c r="H3" s="170">
        <v>0.75</v>
      </c>
      <c r="I3" s="40" t="s">
        <v>12</v>
      </c>
      <c r="J3" s="171">
        <v>3</v>
      </c>
      <c r="K3" s="40" t="s">
        <v>13</v>
      </c>
      <c r="L3" s="40"/>
      <c r="M3" s="171">
        <v>15</v>
      </c>
      <c r="N3" s="40" t="s">
        <v>14</v>
      </c>
      <c r="O3" s="151">
        <f>ROUND(D3*F3*H3*J3/M3,1)</f>
        <v>0</v>
      </c>
      <c r="P3" s="42" t="s">
        <v>15</v>
      </c>
      <c r="Q3" s="43"/>
      <c r="R3" s="150">
        <f>ROUNDUP(O3,0)</f>
        <v>0</v>
      </c>
      <c r="S3" s="45" t="s">
        <v>16</v>
      </c>
      <c r="T3" s="46" t="s">
        <v>17</v>
      </c>
      <c r="U3" s="47"/>
      <c r="V3" s="48"/>
      <c r="W3" s="49"/>
      <c r="X3" s="50" t="s">
        <v>7</v>
      </c>
    </row>
    <row r="4" spans="1:24" s="172" customFormat="1" ht="16.5" customHeight="1">
      <c r="A4" s="173"/>
      <c r="B4" s="38" t="s">
        <v>7</v>
      </c>
      <c r="C4" s="52"/>
      <c r="D4" s="108"/>
      <c r="E4" s="53"/>
      <c r="F4" s="108" t="s">
        <v>7</v>
      </c>
      <c r="G4" s="6"/>
      <c r="H4" s="108" t="s">
        <v>7</v>
      </c>
      <c r="I4" s="6"/>
      <c r="J4" s="108" t="s">
        <v>7</v>
      </c>
      <c r="K4" s="6"/>
      <c r="L4" s="6"/>
      <c r="M4" s="118" t="s">
        <v>7</v>
      </c>
      <c r="N4" s="6"/>
      <c r="O4" s="152"/>
      <c r="P4" s="55"/>
      <c r="Q4" s="56"/>
      <c r="R4" s="155"/>
      <c r="S4" s="58" t="s">
        <v>7</v>
      </c>
      <c r="T4" s="38" t="s">
        <v>18</v>
      </c>
      <c r="U4" s="59"/>
      <c r="V4" s="60"/>
      <c r="W4" s="53"/>
      <c r="X4" s="61" t="s">
        <v>7</v>
      </c>
    </row>
    <row r="5" spans="1:24" s="172" customFormat="1" ht="21" customHeight="1" thickBot="1">
      <c r="A5" s="174" t="s">
        <v>7</v>
      </c>
      <c r="B5" s="62" t="s">
        <v>19</v>
      </c>
      <c r="C5" s="63" t="s">
        <v>9</v>
      </c>
      <c r="D5" s="175"/>
      <c r="E5" s="64" t="s">
        <v>10</v>
      </c>
      <c r="F5" s="176">
        <v>1</v>
      </c>
      <c r="G5" s="64" t="s">
        <v>11</v>
      </c>
      <c r="H5" s="176">
        <v>0.05</v>
      </c>
      <c r="I5" s="64" t="s">
        <v>12</v>
      </c>
      <c r="J5" s="177">
        <v>6</v>
      </c>
      <c r="K5" s="64" t="s">
        <v>13</v>
      </c>
      <c r="L5" s="64"/>
      <c r="M5" s="177">
        <v>15</v>
      </c>
      <c r="N5" s="64" t="s">
        <v>14</v>
      </c>
      <c r="O5" s="152">
        <f>ROUND(D5*F5*H5*J5/M5,1)</f>
        <v>0</v>
      </c>
      <c r="P5" s="65" t="s">
        <v>20</v>
      </c>
      <c r="Q5" s="66"/>
      <c r="R5" s="153">
        <f>ROUNDUP(O5,0)</f>
        <v>0</v>
      </c>
      <c r="S5" s="68" t="s">
        <v>16</v>
      </c>
      <c r="T5" s="69" t="s">
        <v>21</v>
      </c>
      <c r="U5" s="149">
        <f>(O3+O5)*1.4</f>
        <v>0</v>
      </c>
      <c r="V5" s="71" t="s">
        <v>16</v>
      </c>
      <c r="W5" s="154">
        <f>ROUNDDOWN(U5,0)</f>
        <v>0</v>
      </c>
      <c r="X5" s="73" t="s">
        <v>16</v>
      </c>
    </row>
    <row r="6" spans="1:24" s="172" customFormat="1" ht="21" customHeight="1">
      <c r="A6" s="178"/>
      <c r="B6" s="38" t="s">
        <v>8</v>
      </c>
      <c r="C6" s="7" t="s">
        <v>9</v>
      </c>
      <c r="D6" s="169"/>
      <c r="E6" s="6" t="s">
        <v>22</v>
      </c>
      <c r="F6" s="170"/>
      <c r="G6" s="6" t="s">
        <v>11</v>
      </c>
      <c r="H6" s="170">
        <v>0.6</v>
      </c>
      <c r="I6" s="6" t="s">
        <v>12</v>
      </c>
      <c r="J6" s="171">
        <v>3</v>
      </c>
      <c r="K6" s="6" t="s">
        <v>13</v>
      </c>
      <c r="L6" s="6"/>
      <c r="M6" s="171">
        <v>15</v>
      </c>
      <c r="N6" s="6" t="s">
        <v>14</v>
      </c>
      <c r="O6" s="151">
        <f>ROUND(D6*F6*H6*J6/M6,1)</f>
        <v>0</v>
      </c>
      <c r="P6" s="31" t="s">
        <v>23</v>
      </c>
      <c r="Q6" s="56" t="s">
        <v>7</v>
      </c>
      <c r="R6" s="74"/>
      <c r="S6" s="53"/>
      <c r="T6" s="56" t="s">
        <v>7</v>
      </c>
      <c r="U6" s="59"/>
      <c r="V6" s="75"/>
      <c r="W6" s="6"/>
      <c r="X6" s="76" t="s">
        <v>7</v>
      </c>
    </row>
    <row r="7" spans="1:24" s="172" customFormat="1" ht="15.75" customHeight="1">
      <c r="A7" s="173" t="s">
        <v>93</v>
      </c>
      <c r="B7" s="38" t="s">
        <v>7</v>
      </c>
      <c r="C7" s="52"/>
      <c r="D7" s="108"/>
      <c r="E7" s="53"/>
      <c r="F7" s="108"/>
      <c r="G7" s="6"/>
      <c r="H7" s="108" t="s">
        <v>7</v>
      </c>
      <c r="I7" s="6"/>
      <c r="J7" s="108" t="s">
        <v>7</v>
      </c>
      <c r="K7" s="6"/>
      <c r="L7" s="6"/>
      <c r="M7" s="118" t="s">
        <v>7</v>
      </c>
      <c r="N7" s="6"/>
      <c r="O7" s="152"/>
      <c r="P7" s="77"/>
      <c r="Q7" s="58" t="s">
        <v>8</v>
      </c>
      <c r="R7" s="74"/>
      <c r="S7" s="53"/>
      <c r="T7" s="56" t="s">
        <v>7</v>
      </c>
      <c r="U7" s="59"/>
      <c r="V7" s="75"/>
      <c r="W7" s="6"/>
      <c r="X7" s="76" t="s">
        <v>7</v>
      </c>
    </row>
    <row r="8" spans="1:24" s="172" customFormat="1" ht="21" customHeight="1" thickBot="1">
      <c r="A8" s="179"/>
      <c r="B8" s="62" t="s">
        <v>19</v>
      </c>
      <c r="C8" s="63" t="s">
        <v>9</v>
      </c>
      <c r="D8" s="175"/>
      <c r="E8" s="64" t="s">
        <v>22</v>
      </c>
      <c r="F8" s="176"/>
      <c r="G8" s="64" t="s">
        <v>11</v>
      </c>
      <c r="H8" s="176">
        <v>0.2</v>
      </c>
      <c r="I8" s="64" t="s">
        <v>12</v>
      </c>
      <c r="J8" s="177">
        <v>6</v>
      </c>
      <c r="K8" s="64" t="s">
        <v>13</v>
      </c>
      <c r="L8" s="64"/>
      <c r="M8" s="177">
        <v>15</v>
      </c>
      <c r="N8" s="64" t="s">
        <v>14</v>
      </c>
      <c r="O8" s="152">
        <f>ROUND(D8*F8*H8*J8/M8,1)</f>
        <v>0</v>
      </c>
      <c r="P8" s="71" t="s">
        <v>24</v>
      </c>
      <c r="Q8" s="58" t="s">
        <v>25</v>
      </c>
      <c r="R8" s="74"/>
      <c r="S8" s="53"/>
      <c r="T8" s="56" t="s">
        <v>7</v>
      </c>
      <c r="U8" s="59"/>
      <c r="V8" s="75"/>
      <c r="W8" s="6"/>
      <c r="X8" s="76" t="s">
        <v>7</v>
      </c>
    </row>
    <row r="9" spans="1:24" s="172" customFormat="1" ht="21" customHeight="1">
      <c r="A9" s="178"/>
      <c r="B9" s="38" t="s">
        <v>8</v>
      </c>
      <c r="C9" s="39" t="s">
        <v>9</v>
      </c>
      <c r="D9" s="169"/>
      <c r="E9" s="6" t="s">
        <v>22</v>
      </c>
      <c r="F9" s="170"/>
      <c r="G9" s="6" t="s">
        <v>11</v>
      </c>
      <c r="H9" s="170">
        <v>0.6</v>
      </c>
      <c r="I9" s="6" t="s">
        <v>12</v>
      </c>
      <c r="J9" s="171">
        <v>3</v>
      </c>
      <c r="K9" s="6" t="s">
        <v>13</v>
      </c>
      <c r="L9" s="6"/>
      <c r="M9" s="171">
        <v>15</v>
      </c>
      <c r="N9" s="6" t="s">
        <v>14</v>
      </c>
      <c r="O9" s="151">
        <f>ROUND(D9*F9*H9*J9/M9,1)</f>
        <v>0</v>
      </c>
      <c r="P9" s="77" t="s">
        <v>26</v>
      </c>
      <c r="Q9" s="6" t="s">
        <v>91</v>
      </c>
      <c r="R9" s="78"/>
      <c r="S9" s="53"/>
      <c r="T9" s="56" t="s">
        <v>7</v>
      </c>
      <c r="U9" s="59"/>
      <c r="V9" s="75"/>
      <c r="W9" s="6"/>
      <c r="X9" s="76" t="s">
        <v>7</v>
      </c>
    </row>
    <row r="10" spans="1:24" s="172" customFormat="1" ht="16.5" customHeight="1">
      <c r="A10" s="173"/>
      <c r="B10" s="38" t="s">
        <v>7</v>
      </c>
      <c r="C10" s="52"/>
      <c r="D10" s="108"/>
      <c r="E10" s="53"/>
      <c r="F10" s="108"/>
      <c r="G10" s="6"/>
      <c r="H10" s="108" t="s">
        <v>7</v>
      </c>
      <c r="I10" s="6"/>
      <c r="J10" s="108" t="s">
        <v>7</v>
      </c>
      <c r="K10" s="6"/>
      <c r="L10" s="6"/>
      <c r="M10" s="118" t="s">
        <v>7</v>
      </c>
      <c r="N10" s="6"/>
      <c r="O10" s="54"/>
      <c r="P10" s="77"/>
      <c r="Q10" s="59" t="s">
        <v>28</v>
      </c>
      <c r="R10" s="155">
        <f>ROUNDUP(O6+O9+O12+O15,0)</f>
        <v>0</v>
      </c>
      <c r="S10" s="31" t="s">
        <v>16</v>
      </c>
      <c r="T10" s="79" t="s">
        <v>92</v>
      </c>
      <c r="U10" s="59"/>
      <c r="V10" s="75"/>
      <c r="W10" s="6"/>
      <c r="X10" s="76" t="s">
        <v>7</v>
      </c>
    </row>
    <row r="11" spans="1:24" s="172" customFormat="1" ht="21" customHeight="1" thickBot="1">
      <c r="A11" s="179"/>
      <c r="B11" s="62" t="s">
        <v>19</v>
      </c>
      <c r="C11" s="63" t="s">
        <v>9</v>
      </c>
      <c r="D11" s="175"/>
      <c r="E11" s="64" t="s">
        <v>22</v>
      </c>
      <c r="F11" s="176"/>
      <c r="G11" s="64" t="s">
        <v>11</v>
      </c>
      <c r="H11" s="176">
        <v>0.2</v>
      </c>
      <c r="I11" s="64" t="s">
        <v>12</v>
      </c>
      <c r="J11" s="177">
        <v>6</v>
      </c>
      <c r="K11" s="64" t="s">
        <v>13</v>
      </c>
      <c r="L11" s="64"/>
      <c r="M11" s="177">
        <v>15</v>
      </c>
      <c r="N11" s="64" t="s">
        <v>14</v>
      </c>
      <c r="O11" s="152">
        <f>ROUND(D11*F11*H11*J11/M11,1)</f>
        <v>0</v>
      </c>
      <c r="P11" s="71" t="s">
        <v>30</v>
      </c>
      <c r="Q11" s="59" t="s">
        <v>7</v>
      </c>
      <c r="R11" s="74"/>
      <c r="S11" s="53"/>
      <c r="T11" s="38" t="s">
        <v>18</v>
      </c>
      <c r="U11" s="59"/>
      <c r="V11" s="75"/>
      <c r="W11" s="6"/>
      <c r="X11" s="76" t="s">
        <v>7</v>
      </c>
    </row>
    <row r="12" spans="1:24" s="172" customFormat="1" ht="21" customHeight="1">
      <c r="A12" s="178"/>
      <c r="B12" s="38" t="s">
        <v>8</v>
      </c>
      <c r="C12" s="39" t="s">
        <v>9</v>
      </c>
      <c r="D12" s="170"/>
      <c r="E12" s="6" t="s">
        <v>22</v>
      </c>
      <c r="F12" s="170"/>
      <c r="G12" s="6" t="s">
        <v>11</v>
      </c>
      <c r="H12" s="170"/>
      <c r="I12" s="6" t="s">
        <v>12</v>
      </c>
      <c r="J12" s="171"/>
      <c r="K12" s="6" t="s">
        <v>13</v>
      </c>
      <c r="L12" s="6"/>
      <c r="M12" s="171">
        <v>15</v>
      </c>
      <c r="N12" s="6" t="s">
        <v>14</v>
      </c>
      <c r="O12" s="151">
        <f>ROUND(D12*F12*H12*J12/M12,1)</f>
        <v>0</v>
      </c>
      <c r="P12" s="77" t="s">
        <v>31</v>
      </c>
      <c r="Q12" s="58" t="s">
        <v>19</v>
      </c>
      <c r="R12" s="74"/>
      <c r="S12" s="53"/>
      <c r="T12" s="80" t="s">
        <v>21</v>
      </c>
      <c r="U12" s="161">
        <f>(O6+O8+O9+O11+O12+O14+O15+O17)*1.4</f>
        <v>0</v>
      </c>
      <c r="V12" s="77" t="s">
        <v>16</v>
      </c>
      <c r="W12" s="162">
        <f>ROUNDDOWN(U12,0)</f>
        <v>0</v>
      </c>
      <c r="X12" s="83" t="s">
        <v>16</v>
      </c>
    </row>
    <row r="13" spans="1:24" s="172" customFormat="1" ht="16.5" customHeight="1">
      <c r="A13" s="173"/>
      <c r="B13" s="38" t="s">
        <v>7</v>
      </c>
      <c r="C13" s="52"/>
      <c r="D13" s="108"/>
      <c r="E13" s="53"/>
      <c r="F13" s="108" t="s">
        <v>7</v>
      </c>
      <c r="G13" s="6"/>
      <c r="H13" s="108" t="s">
        <v>7</v>
      </c>
      <c r="I13" s="6"/>
      <c r="J13" s="108" t="s">
        <v>7</v>
      </c>
      <c r="K13" s="6"/>
      <c r="L13" s="6"/>
      <c r="M13" s="118" t="s">
        <v>7</v>
      </c>
      <c r="N13" s="6"/>
      <c r="O13" s="54"/>
      <c r="P13" s="77"/>
      <c r="Q13" s="58" t="s">
        <v>25</v>
      </c>
      <c r="R13" s="74"/>
      <c r="S13" s="53"/>
      <c r="T13" s="80"/>
      <c r="U13" s="84"/>
      <c r="V13" s="77"/>
      <c r="W13" s="6"/>
      <c r="X13" s="85"/>
    </row>
    <row r="14" spans="1:24" s="172" customFormat="1" ht="21" customHeight="1" thickBot="1">
      <c r="A14" s="180"/>
      <c r="B14" s="62" t="s">
        <v>19</v>
      </c>
      <c r="C14" s="63" t="s">
        <v>9</v>
      </c>
      <c r="D14" s="176"/>
      <c r="E14" s="64" t="s">
        <v>22</v>
      </c>
      <c r="F14" s="176"/>
      <c r="G14" s="64" t="s">
        <v>11</v>
      </c>
      <c r="H14" s="176"/>
      <c r="I14" s="64" t="s">
        <v>12</v>
      </c>
      <c r="J14" s="177"/>
      <c r="K14" s="64" t="s">
        <v>13</v>
      </c>
      <c r="L14" s="64"/>
      <c r="M14" s="177">
        <v>15</v>
      </c>
      <c r="N14" s="64" t="s">
        <v>14</v>
      </c>
      <c r="O14" s="152">
        <f>ROUND(D14*F14*H14*J14/M14,1)</f>
        <v>0</v>
      </c>
      <c r="P14" s="71" t="s">
        <v>32</v>
      </c>
      <c r="Q14" s="7" t="s">
        <v>95</v>
      </c>
      <c r="R14" s="78"/>
      <c r="S14" s="53"/>
      <c r="T14" s="56" t="s">
        <v>7</v>
      </c>
      <c r="U14" s="59"/>
      <c r="V14" s="75"/>
      <c r="W14" s="6"/>
      <c r="X14" s="86" t="s">
        <v>7</v>
      </c>
    </row>
    <row r="15" spans="1:24" s="172" customFormat="1" ht="21" customHeight="1">
      <c r="A15" s="178"/>
      <c r="B15" s="38" t="s">
        <v>8</v>
      </c>
      <c r="C15" s="39" t="s">
        <v>9</v>
      </c>
      <c r="D15" s="170"/>
      <c r="E15" s="6" t="s">
        <v>22</v>
      </c>
      <c r="F15" s="170"/>
      <c r="G15" s="6" t="s">
        <v>11</v>
      </c>
      <c r="H15" s="170"/>
      <c r="I15" s="6" t="s">
        <v>12</v>
      </c>
      <c r="J15" s="170"/>
      <c r="K15" s="6" t="s">
        <v>13</v>
      </c>
      <c r="L15" s="6"/>
      <c r="M15" s="171">
        <v>15</v>
      </c>
      <c r="N15" s="6" t="s">
        <v>14</v>
      </c>
      <c r="O15" s="151">
        <f>ROUND(D15*F15*H15*J15/M15,1)</f>
        <v>0</v>
      </c>
      <c r="P15" s="77" t="s">
        <v>31</v>
      </c>
      <c r="Q15" s="59" t="s">
        <v>28</v>
      </c>
      <c r="R15" s="155">
        <f>ROUNDUP(O8+O11+O14+O17,0)</f>
        <v>0</v>
      </c>
      <c r="S15" s="31" t="s">
        <v>16</v>
      </c>
      <c r="T15" s="56"/>
      <c r="U15" s="59"/>
      <c r="V15" s="75"/>
      <c r="W15" s="6"/>
      <c r="X15" s="86"/>
    </row>
    <row r="16" spans="1:24" s="172" customFormat="1" ht="16.5" customHeight="1">
      <c r="A16" s="173"/>
      <c r="B16" s="38" t="s">
        <v>7</v>
      </c>
      <c r="C16" s="52"/>
      <c r="D16" s="108" t="s">
        <v>7</v>
      </c>
      <c r="E16" s="53"/>
      <c r="F16" s="108" t="s">
        <v>7</v>
      </c>
      <c r="G16" s="6"/>
      <c r="H16" s="108" t="s">
        <v>7</v>
      </c>
      <c r="I16" s="6"/>
      <c r="J16" s="108" t="s">
        <v>7</v>
      </c>
      <c r="K16" s="6"/>
      <c r="L16" s="6"/>
      <c r="M16" s="118"/>
      <c r="N16" s="6"/>
      <c r="O16" s="54"/>
      <c r="P16" s="77"/>
      <c r="Q16" s="7"/>
      <c r="R16" s="78"/>
      <c r="S16" s="53"/>
      <c r="T16" s="56"/>
      <c r="U16" s="59"/>
      <c r="V16" s="75"/>
      <c r="W16" s="6"/>
      <c r="X16" s="86"/>
    </row>
    <row r="17" spans="1:24" s="172" customFormat="1" ht="21" customHeight="1" thickBot="1">
      <c r="A17" s="180" t="s">
        <v>7</v>
      </c>
      <c r="B17" s="62" t="s">
        <v>19</v>
      </c>
      <c r="C17" s="63" t="s">
        <v>9</v>
      </c>
      <c r="D17" s="176"/>
      <c r="E17" s="64" t="s">
        <v>22</v>
      </c>
      <c r="F17" s="176"/>
      <c r="G17" s="64" t="s">
        <v>11</v>
      </c>
      <c r="H17" s="176"/>
      <c r="I17" s="64" t="s">
        <v>12</v>
      </c>
      <c r="J17" s="176"/>
      <c r="K17" s="64" t="s">
        <v>13</v>
      </c>
      <c r="L17" s="64"/>
      <c r="M17" s="177">
        <v>15</v>
      </c>
      <c r="N17" s="64" t="s">
        <v>14</v>
      </c>
      <c r="O17" s="152">
        <f>ROUND(D17*F17*H17*J17/M17,1)</f>
        <v>0</v>
      </c>
      <c r="P17" s="71" t="s">
        <v>32</v>
      </c>
      <c r="Q17" s="7"/>
      <c r="R17" s="78"/>
      <c r="S17" s="53"/>
      <c r="T17" s="56"/>
      <c r="U17" s="59"/>
      <c r="V17" s="75"/>
      <c r="W17" s="6"/>
      <c r="X17" s="86"/>
    </row>
    <row r="18" spans="13:24" ht="33" customHeight="1" thickBot="1">
      <c r="M18" s="143" t="s">
        <v>34</v>
      </c>
      <c r="N18" s="144"/>
      <c r="O18" s="144"/>
      <c r="P18" s="145"/>
      <c r="Q18" s="22"/>
      <c r="R18" s="160">
        <f>R3+R5+R10+R15</f>
        <v>0</v>
      </c>
      <c r="S18" s="23" t="s">
        <v>16</v>
      </c>
      <c r="T18" s="146" t="s">
        <v>35</v>
      </c>
      <c r="U18" s="147"/>
      <c r="V18" s="148"/>
      <c r="W18" s="159">
        <f>W5+W12</f>
        <v>0</v>
      </c>
      <c r="X18" s="25" t="s">
        <v>16</v>
      </c>
    </row>
    <row r="19" spans="13:25" ht="14.25" customHeight="1">
      <c r="M19" s="26"/>
      <c r="N19" s="26"/>
      <c r="O19" s="27"/>
      <c r="P19" s="28"/>
      <c r="Q19" s="29"/>
      <c r="R19" s="30"/>
      <c r="S19" s="31"/>
      <c r="T19" s="32"/>
      <c r="U19" s="27"/>
      <c r="V19" s="28"/>
      <c r="W19" s="28"/>
      <c r="X19" s="28"/>
      <c r="Y19" s="1"/>
    </row>
    <row r="20" spans="1:20" ht="25.5" customHeight="1" thickBot="1">
      <c r="A20" s="181" t="s">
        <v>77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4" s="168" customFormat="1" ht="21.75" customHeight="1" thickBot="1">
      <c r="A21" s="109" t="s">
        <v>81</v>
      </c>
      <c r="B21" s="88"/>
      <c r="C21" s="89"/>
      <c r="D21" s="184" t="s">
        <v>38</v>
      </c>
      <c r="E21" s="185"/>
      <c r="F21" s="185"/>
      <c r="G21" s="186"/>
      <c r="H21" s="185" t="s">
        <v>39</v>
      </c>
      <c r="I21" s="185"/>
      <c r="J21" s="185"/>
      <c r="K21" s="185"/>
      <c r="L21" s="185"/>
      <c r="M21" s="186"/>
      <c r="N21" s="185" t="s">
        <v>40</v>
      </c>
      <c r="O21" s="185"/>
      <c r="P21" s="187"/>
      <c r="Q21" s="188" t="s">
        <v>41</v>
      </c>
      <c r="R21" s="188"/>
      <c r="S21" s="189">
        <v>2</v>
      </c>
      <c r="T21" s="188" t="s">
        <v>42</v>
      </c>
      <c r="U21" s="188"/>
      <c r="V21" s="188"/>
      <c r="W21" s="190">
        <f>G21*M21*P21/S21</f>
        <v>0</v>
      </c>
      <c r="X21" s="112" t="s">
        <v>43</v>
      </c>
    </row>
    <row r="22" spans="1:24" s="168" customFormat="1" ht="21.75" customHeight="1" thickBot="1">
      <c r="A22" s="100" t="s">
        <v>82</v>
      </c>
      <c r="B22" s="94"/>
      <c r="C22" s="95"/>
      <c r="D22" s="191"/>
      <c r="E22" s="158" t="s">
        <v>45</v>
      </c>
      <c r="F22" s="109" t="s">
        <v>83</v>
      </c>
      <c r="G22" s="97"/>
      <c r="H22" s="98"/>
      <c r="I22" s="99"/>
      <c r="J22" s="192"/>
      <c r="K22" s="130" t="s">
        <v>43</v>
      </c>
      <c r="L22" s="109" t="s">
        <v>84</v>
      </c>
      <c r="M22" s="193"/>
      <c r="N22" s="194"/>
      <c r="O22" s="157">
        <f>SUM(W21,J22,D22)</f>
        <v>0</v>
      </c>
      <c r="P22" s="131" t="s">
        <v>43</v>
      </c>
      <c r="Q22" s="109" t="s">
        <v>48</v>
      </c>
      <c r="R22" s="109"/>
      <c r="S22" s="87"/>
      <c r="T22" s="115"/>
      <c r="U22" s="101"/>
      <c r="V22" s="101"/>
      <c r="W22" s="195"/>
      <c r="X22" s="93" t="s">
        <v>43</v>
      </c>
    </row>
    <row r="23" spans="1:25" s="168" customFormat="1" ht="8.25" customHeight="1">
      <c r="A23" s="58"/>
      <c r="B23" s="55"/>
      <c r="C23" s="55"/>
      <c r="D23" s="55"/>
      <c r="E23" s="102"/>
      <c r="F23" s="103"/>
      <c r="G23" s="58"/>
      <c r="H23" s="14"/>
      <c r="I23" s="14"/>
      <c r="J23" s="58"/>
      <c r="K23" s="105"/>
      <c r="L23" s="103"/>
      <c r="M23" s="55"/>
      <c r="N23" s="55"/>
      <c r="O23" s="104"/>
      <c r="P23" s="103"/>
      <c r="Q23" s="58"/>
      <c r="R23" s="58"/>
      <c r="S23" s="58"/>
      <c r="T23" s="55"/>
      <c r="U23" s="55"/>
      <c r="V23" s="103"/>
      <c r="W23" s="156"/>
      <c r="X23" s="105"/>
      <c r="Y23" s="58"/>
    </row>
    <row r="24" spans="1:24" ht="15.75" customHeight="1">
      <c r="A24" s="5" t="s">
        <v>49</v>
      </c>
      <c r="B24" s="1"/>
      <c r="C24" s="37">
        <v>1</v>
      </c>
      <c r="D24" s="5" t="s">
        <v>50</v>
      </c>
      <c r="E24" s="1"/>
      <c r="F24" s="1"/>
      <c r="G24" s="1"/>
      <c r="H24" s="1"/>
      <c r="I24" s="1"/>
      <c r="J24" s="1"/>
      <c r="K24" s="1" t="s">
        <v>7</v>
      </c>
      <c r="L24" s="1" t="s">
        <v>7</v>
      </c>
      <c r="M24" s="1" t="s">
        <v>7</v>
      </c>
      <c r="N24" s="1"/>
      <c r="O24" s="2"/>
      <c r="P24" s="163" t="s">
        <v>72</v>
      </c>
      <c r="S24" s="2"/>
      <c r="T24" s="2"/>
      <c r="U24" s="2"/>
      <c r="V24" s="2"/>
      <c r="W24" s="164" t="s">
        <v>97</v>
      </c>
      <c r="X24" s="183"/>
    </row>
    <row r="25" spans="1:18" ht="15.75" customHeight="1">
      <c r="A25" s="196"/>
      <c r="B25" s="196"/>
      <c r="C25" s="197">
        <v>2</v>
      </c>
      <c r="D25" s="197" t="s">
        <v>79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3:4" ht="15.75" customHeight="1">
      <c r="C26" s="183">
        <v>3</v>
      </c>
      <c r="D26" s="183" t="s">
        <v>85</v>
      </c>
    </row>
    <row r="27" spans="3:4" ht="15.75" customHeight="1">
      <c r="C27" s="183">
        <v>4</v>
      </c>
      <c r="D27" s="183" t="s">
        <v>86</v>
      </c>
    </row>
    <row r="28" spans="3:4" ht="15.75" customHeight="1">
      <c r="C28" s="183">
        <v>5</v>
      </c>
      <c r="D28" s="183" t="s">
        <v>87</v>
      </c>
    </row>
    <row r="29" spans="3:4" ht="15.75" customHeight="1">
      <c r="C29" s="183">
        <v>6</v>
      </c>
      <c r="D29" s="183" t="s">
        <v>88</v>
      </c>
    </row>
    <row r="30" spans="3:4" ht="15.75" customHeight="1">
      <c r="C30" s="183">
        <v>7</v>
      </c>
      <c r="D30" s="183" t="s">
        <v>53</v>
      </c>
    </row>
    <row r="31" spans="3:4" ht="15.75" customHeight="1">
      <c r="C31" s="183">
        <v>8</v>
      </c>
      <c r="D31" s="183" t="s">
        <v>89</v>
      </c>
    </row>
    <row r="32" spans="3:4" ht="15.75" customHeight="1">
      <c r="C32" s="183">
        <v>9</v>
      </c>
      <c r="D32" s="183" t="s">
        <v>55</v>
      </c>
    </row>
    <row r="33" spans="3:4" ht="18" customHeight="1">
      <c r="C33" s="198">
        <v>10</v>
      </c>
      <c r="D33" s="183" t="s">
        <v>106</v>
      </c>
    </row>
    <row r="34" spans="3:4" ht="18" customHeight="1">
      <c r="C34" s="183"/>
      <c r="D34" s="183"/>
    </row>
    <row r="35" spans="3:4" ht="18" customHeight="1">
      <c r="C35" s="183"/>
      <c r="D35" s="183"/>
    </row>
    <row r="36" spans="3:4" ht="18" customHeight="1">
      <c r="C36" s="183"/>
      <c r="D36" s="183"/>
    </row>
    <row r="37" spans="3:4" ht="18" customHeight="1">
      <c r="C37" s="183"/>
      <c r="D37" s="183"/>
    </row>
    <row r="38" spans="3:4" ht="18" customHeight="1">
      <c r="C38" s="183"/>
      <c r="D38" s="183"/>
    </row>
    <row r="39" spans="3:4" ht="18" customHeight="1">
      <c r="C39" s="183"/>
      <c r="D39" s="183"/>
    </row>
    <row r="40" spans="3:4" ht="18" customHeight="1">
      <c r="C40" s="183"/>
      <c r="D40" s="18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1">
    <mergeCell ref="A1:X1"/>
  </mergeCells>
  <printOptions/>
  <pageMargins left="0.3937007874015748" right="0.1968503937007874" top="0.4330708661417323" bottom="0.4330708661417323" header="0.3937007874015748" footer="0.3937007874015748"/>
  <pageSetup horizontalDpi="600" verticalDpi="600" orientation="landscape" pageOrder="overThenDown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Zeros="0" zoomScale="75" zoomScaleNormal="75" zoomScalePageLayoutView="0" workbookViewId="0" topLeftCell="A1">
      <selection activeCell="J34" sqref="J34"/>
    </sheetView>
  </sheetViews>
  <sheetFormatPr defaultColWidth="9.00390625" defaultRowHeight="12"/>
  <cols>
    <col min="1" max="1" width="12.125" style="166" customWidth="1"/>
    <col min="2" max="2" width="7.75390625" style="166" customWidth="1"/>
    <col min="3" max="3" width="2.875" style="166" customWidth="1"/>
    <col min="4" max="4" width="10.125" style="166" customWidth="1"/>
    <col min="5" max="5" width="9.375" style="166" customWidth="1"/>
    <col min="6" max="6" width="6.75390625" style="166" customWidth="1"/>
    <col min="7" max="7" width="9.25390625" style="166" customWidth="1"/>
    <col min="8" max="8" width="6.75390625" style="166" customWidth="1"/>
    <col min="9" max="9" width="7.25390625" style="166" customWidth="1"/>
    <col min="10" max="10" width="7.00390625" style="166" customWidth="1"/>
    <col min="11" max="11" width="4.75390625" style="166" customWidth="1"/>
    <col min="12" max="12" width="4.875" style="166" customWidth="1"/>
    <col min="13" max="13" width="7.875" style="166" customWidth="1"/>
    <col min="14" max="14" width="7.00390625" style="166" customWidth="1"/>
    <col min="15" max="15" width="9.75390625" style="166" bestFit="1" customWidth="1"/>
    <col min="16" max="16" width="5.125" style="166" customWidth="1"/>
    <col min="17" max="17" width="4.25390625" style="166" customWidth="1"/>
    <col min="18" max="18" width="8.625" style="166" customWidth="1"/>
    <col min="19" max="19" width="3.125" style="166" customWidth="1"/>
    <col min="20" max="20" width="7.375" style="166" customWidth="1"/>
    <col min="21" max="21" width="7.25390625" style="166" customWidth="1"/>
    <col min="22" max="22" width="3.00390625" style="166" customWidth="1"/>
    <col min="23" max="23" width="10.25390625" style="166" bestFit="1" customWidth="1"/>
    <col min="24" max="24" width="3.125" style="166" customWidth="1"/>
    <col min="25" max="25" width="4.625" style="166" customWidth="1"/>
    <col min="26" max="16384" width="9.125" style="166" customWidth="1"/>
  </cols>
  <sheetData>
    <row r="1" spans="1:24" ht="23.25" customHeight="1" thickBot="1">
      <c r="A1" s="204" t="s">
        <v>110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s="168" customFormat="1" ht="19.5" customHeight="1" thickBot="1">
      <c r="A2" s="10" t="s">
        <v>1</v>
      </c>
      <c r="B2" s="11" t="s">
        <v>2</v>
      </c>
      <c r="C2" s="12"/>
      <c r="D2" s="13" t="s">
        <v>3</v>
      </c>
      <c r="E2" s="14"/>
      <c r="F2" s="14"/>
      <c r="G2" s="14"/>
      <c r="H2" s="167"/>
      <c r="I2" s="167"/>
      <c r="J2" s="167"/>
      <c r="K2" s="167"/>
      <c r="L2" s="167"/>
      <c r="M2" s="167"/>
      <c r="N2" s="167"/>
      <c r="O2" s="167"/>
      <c r="P2" s="167"/>
      <c r="Q2" s="16" t="s">
        <v>4</v>
      </c>
      <c r="R2" s="17"/>
      <c r="S2" s="13"/>
      <c r="T2" s="16" t="s">
        <v>5</v>
      </c>
      <c r="U2" s="17"/>
      <c r="V2" s="18"/>
      <c r="W2" s="13" t="s">
        <v>6</v>
      </c>
      <c r="X2" s="8"/>
    </row>
    <row r="3" spans="1:24" s="172" customFormat="1" ht="21" customHeight="1">
      <c r="A3" s="10" t="s">
        <v>7</v>
      </c>
      <c r="B3" s="12" t="s">
        <v>8</v>
      </c>
      <c r="C3" s="39" t="s">
        <v>9</v>
      </c>
      <c r="D3" s="201"/>
      <c r="E3" s="40" t="s">
        <v>10</v>
      </c>
      <c r="F3" s="170">
        <v>1</v>
      </c>
      <c r="G3" s="40" t="s">
        <v>11</v>
      </c>
      <c r="H3" s="170">
        <v>0.75</v>
      </c>
      <c r="I3" s="40" t="s">
        <v>12</v>
      </c>
      <c r="J3" s="171">
        <v>3</v>
      </c>
      <c r="K3" s="40" t="s">
        <v>13</v>
      </c>
      <c r="L3" s="40"/>
      <c r="M3" s="171">
        <v>15</v>
      </c>
      <c r="N3" s="40" t="s">
        <v>14</v>
      </c>
      <c r="O3" s="151">
        <f>ROUND(D3*F3*H3*J3/M3,1)</f>
        <v>0</v>
      </c>
      <c r="P3" s="42" t="s">
        <v>15</v>
      </c>
      <c r="Q3" s="43"/>
      <c r="R3" s="150">
        <f>ROUNDUP(O3,0)</f>
        <v>0</v>
      </c>
      <c r="S3" s="45" t="s">
        <v>16</v>
      </c>
      <c r="T3" s="46" t="s">
        <v>17</v>
      </c>
      <c r="U3" s="47"/>
      <c r="V3" s="48"/>
      <c r="W3" s="49"/>
      <c r="X3" s="50" t="s">
        <v>7</v>
      </c>
    </row>
    <row r="4" spans="1:24" s="172" customFormat="1" ht="16.5" customHeight="1">
      <c r="A4" s="173" t="s">
        <v>78</v>
      </c>
      <c r="B4" s="38" t="s">
        <v>7</v>
      </c>
      <c r="C4" s="52"/>
      <c r="D4" s="202"/>
      <c r="E4" s="53"/>
      <c r="F4" s="108" t="s">
        <v>7</v>
      </c>
      <c r="G4" s="6"/>
      <c r="H4" s="108" t="s">
        <v>7</v>
      </c>
      <c r="I4" s="6"/>
      <c r="J4" s="108" t="s">
        <v>7</v>
      </c>
      <c r="K4" s="6"/>
      <c r="L4" s="6"/>
      <c r="M4" s="118" t="s">
        <v>7</v>
      </c>
      <c r="N4" s="6"/>
      <c r="O4" s="152"/>
      <c r="P4" s="55"/>
      <c r="Q4" s="56"/>
      <c r="R4" s="155"/>
      <c r="S4" s="58" t="s">
        <v>7</v>
      </c>
      <c r="T4" s="38" t="s">
        <v>18</v>
      </c>
      <c r="U4" s="59"/>
      <c r="V4" s="60"/>
      <c r="W4" s="53"/>
      <c r="X4" s="61" t="s">
        <v>7</v>
      </c>
    </row>
    <row r="5" spans="1:24" s="172" customFormat="1" ht="21" customHeight="1" thickBot="1">
      <c r="A5" s="174" t="s">
        <v>7</v>
      </c>
      <c r="B5" s="62" t="s">
        <v>19</v>
      </c>
      <c r="C5" s="63" t="s">
        <v>9</v>
      </c>
      <c r="D5" s="203"/>
      <c r="E5" s="64" t="s">
        <v>10</v>
      </c>
      <c r="F5" s="176">
        <v>1</v>
      </c>
      <c r="G5" s="64" t="s">
        <v>11</v>
      </c>
      <c r="H5" s="176">
        <v>0.05</v>
      </c>
      <c r="I5" s="64" t="s">
        <v>12</v>
      </c>
      <c r="J5" s="177">
        <v>12</v>
      </c>
      <c r="K5" s="64" t="s">
        <v>13</v>
      </c>
      <c r="L5" s="64"/>
      <c r="M5" s="177">
        <v>15</v>
      </c>
      <c r="N5" s="64" t="s">
        <v>14</v>
      </c>
      <c r="O5" s="152">
        <f>ROUND(D5*F5*H5*J5/M5,1)</f>
        <v>0</v>
      </c>
      <c r="P5" s="65" t="s">
        <v>20</v>
      </c>
      <c r="Q5" s="66"/>
      <c r="R5" s="153">
        <f>ROUNDUP(O5,0)</f>
        <v>0</v>
      </c>
      <c r="S5" s="68" t="s">
        <v>16</v>
      </c>
      <c r="T5" s="69" t="s">
        <v>21</v>
      </c>
      <c r="U5" s="149">
        <f>(O3+O5)*1.4</f>
        <v>0</v>
      </c>
      <c r="V5" s="71" t="s">
        <v>16</v>
      </c>
      <c r="W5" s="154">
        <f>ROUNDDOWN(U5,0)</f>
        <v>0</v>
      </c>
      <c r="X5" s="73" t="s">
        <v>16</v>
      </c>
    </row>
    <row r="6" spans="1:29" s="172" customFormat="1" ht="21" customHeight="1">
      <c r="A6" s="178"/>
      <c r="B6" s="38" t="s">
        <v>8</v>
      </c>
      <c r="C6" s="39" t="s">
        <v>9</v>
      </c>
      <c r="D6" s="201"/>
      <c r="E6" s="40" t="s">
        <v>10</v>
      </c>
      <c r="F6" s="170"/>
      <c r="G6" s="40" t="s">
        <v>11</v>
      </c>
      <c r="H6" s="170"/>
      <c r="I6" s="40" t="s">
        <v>12</v>
      </c>
      <c r="J6" s="171"/>
      <c r="K6" s="40" t="s">
        <v>13</v>
      </c>
      <c r="L6" s="40"/>
      <c r="M6" s="171">
        <v>15</v>
      </c>
      <c r="N6" s="40" t="s">
        <v>14</v>
      </c>
      <c r="O6" s="151">
        <f>ROUND(D6*F6*H6*J6/M6,1)</f>
        <v>0</v>
      </c>
      <c r="P6" s="31" t="s">
        <v>23</v>
      </c>
      <c r="Q6" s="43"/>
      <c r="R6" s="150">
        <f>ROUNDUP(O6,0)</f>
        <v>0</v>
      </c>
      <c r="S6" s="45" t="s">
        <v>16</v>
      </c>
      <c r="T6" s="46" t="s">
        <v>116</v>
      </c>
      <c r="U6" s="47"/>
      <c r="V6" s="48"/>
      <c r="W6" s="49"/>
      <c r="X6" s="50" t="s">
        <v>7</v>
      </c>
      <c r="AB6" s="206" t="s">
        <v>101</v>
      </c>
      <c r="AC6" s="206"/>
    </row>
    <row r="7" spans="1:29" s="172" customFormat="1" ht="15.75" customHeight="1">
      <c r="A7" s="173"/>
      <c r="B7" s="38" t="s">
        <v>7</v>
      </c>
      <c r="C7" s="52"/>
      <c r="D7" s="202"/>
      <c r="E7" s="53"/>
      <c r="F7" s="108" t="s">
        <v>7</v>
      </c>
      <c r="G7" s="6"/>
      <c r="H7" s="108" t="s">
        <v>7</v>
      </c>
      <c r="I7" s="6"/>
      <c r="J7" s="108" t="s">
        <v>7</v>
      </c>
      <c r="K7" s="6"/>
      <c r="L7" s="6"/>
      <c r="M7" s="118" t="s">
        <v>7</v>
      </c>
      <c r="N7" s="6"/>
      <c r="O7" s="152"/>
      <c r="P7" s="77"/>
      <c r="Q7" s="56"/>
      <c r="R7" s="155"/>
      <c r="S7" s="58" t="s">
        <v>7</v>
      </c>
      <c r="T7" s="38" t="s">
        <v>117</v>
      </c>
      <c r="U7" s="59"/>
      <c r="V7" s="60"/>
      <c r="W7" s="53"/>
      <c r="X7" s="61" t="s">
        <v>7</v>
      </c>
      <c r="AB7" s="207" t="s">
        <v>102</v>
      </c>
      <c r="AC7" s="207"/>
    </row>
    <row r="8" spans="1:29" s="172" customFormat="1" ht="21" customHeight="1" thickBot="1">
      <c r="A8" s="179"/>
      <c r="B8" s="62" t="s">
        <v>19</v>
      </c>
      <c r="C8" s="63" t="s">
        <v>9</v>
      </c>
      <c r="D8" s="203"/>
      <c r="E8" s="64" t="s">
        <v>10</v>
      </c>
      <c r="F8" s="176"/>
      <c r="G8" s="64" t="s">
        <v>11</v>
      </c>
      <c r="H8" s="176"/>
      <c r="I8" s="64" t="s">
        <v>12</v>
      </c>
      <c r="J8" s="177"/>
      <c r="K8" s="64" t="s">
        <v>13</v>
      </c>
      <c r="L8" s="64"/>
      <c r="M8" s="177">
        <v>15</v>
      </c>
      <c r="N8" s="64" t="s">
        <v>14</v>
      </c>
      <c r="O8" s="152">
        <f>ROUND(D8*F8*H8*J8/M8,1)</f>
        <v>0</v>
      </c>
      <c r="P8" s="71" t="s">
        <v>24</v>
      </c>
      <c r="Q8" s="66"/>
      <c r="R8" s="153">
        <f>ROUNDUP(O8,0)</f>
        <v>0</v>
      </c>
      <c r="S8" s="68" t="s">
        <v>16</v>
      </c>
      <c r="T8" s="69" t="s">
        <v>21</v>
      </c>
      <c r="U8" s="149">
        <f>(O6+O8)*1.4</f>
        <v>0</v>
      </c>
      <c r="V8" s="71" t="s">
        <v>16</v>
      </c>
      <c r="W8" s="154">
        <f>ROUNDDOWN(U8,0)</f>
        <v>0</v>
      </c>
      <c r="X8" s="73" t="s">
        <v>16</v>
      </c>
      <c r="AB8" s="206" t="s">
        <v>103</v>
      </c>
      <c r="AC8" s="206"/>
    </row>
    <row r="9" spans="1:29" s="172" customFormat="1" ht="21" customHeight="1">
      <c r="A9" s="178"/>
      <c r="B9" s="38" t="s">
        <v>8</v>
      </c>
      <c r="C9" s="39" t="s">
        <v>9</v>
      </c>
      <c r="D9" s="201"/>
      <c r="E9" s="40" t="s">
        <v>10</v>
      </c>
      <c r="F9" s="170"/>
      <c r="G9" s="40" t="s">
        <v>11</v>
      </c>
      <c r="H9" s="170"/>
      <c r="I9" s="40" t="s">
        <v>12</v>
      </c>
      <c r="J9" s="171"/>
      <c r="K9" s="40" t="s">
        <v>13</v>
      </c>
      <c r="L9" s="40"/>
      <c r="M9" s="171">
        <v>15</v>
      </c>
      <c r="N9" s="40" t="s">
        <v>14</v>
      </c>
      <c r="O9" s="151">
        <f>ROUND(D9*F9*H9*J9/M9,1)</f>
        <v>0</v>
      </c>
      <c r="P9" s="77" t="s">
        <v>26</v>
      </c>
      <c r="Q9" s="43"/>
      <c r="R9" s="150">
        <f>ROUNDUP(O9,0)</f>
        <v>0</v>
      </c>
      <c r="S9" s="45" t="s">
        <v>16</v>
      </c>
      <c r="T9" s="46" t="s">
        <v>107</v>
      </c>
      <c r="U9" s="47"/>
      <c r="V9" s="48"/>
      <c r="W9" s="49"/>
      <c r="X9" s="50" t="s">
        <v>7</v>
      </c>
      <c r="AB9" s="207" t="s">
        <v>104</v>
      </c>
      <c r="AC9" s="207"/>
    </row>
    <row r="10" spans="1:24" s="172" customFormat="1" ht="16.5" customHeight="1">
      <c r="A10" s="173"/>
      <c r="B10" s="38" t="s">
        <v>7</v>
      </c>
      <c r="C10" s="52"/>
      <c r="D10" s="202"/>
      <c r="E10" s="53"/>
      <c r="F10" s="108" t="s">
        <v>7</v>
      </c>
      <c r="G10" s="6"/>
      <c r="H10" s="108" t="s">
        <v>7</v>
      </c>
      <c r="I10" s="6"/>
      <c r="J10" s="108" t="s">
        <v>7</v>
      </c>
      <c r="K10" s="6"/>
      <c r="L10" s="6"/>
      <c r="M10" s="118" t="s">
        <v>7</v>
      </c>
      <c r="N10" s="6"/>
      <c r="O10" s="152"/>
      <c r="P10" s="77"/>
      <c r="Q10" s="56"/>
      <c r="R10" s="155"/>
      <c r="S10" s="58" t="s">
        <v>7</v>
      </c>
      <c r="T10" s="38" t="s">
        <v>118</v>
      </c>
      <c r="U10" s="59"/>
      <c r="V10" s="60"/>
      <c r="W10" s="53"/>
      <c r="X10" s="61" t="s">
        <v>7</v>
      </c>
    </row>
    <row r="11" spans="1:24" s="172" customFormat="1" ht="21" customHeight="1" thickBot="1">
      <c r="A11" s="179"/>
      <c r="B11" s="62" t="s">
        <v>19</v>
      </c>
      <c r="C11" s="63" t="s">
        <v>9</v>
      </c>
      <c r="D11" s="203"/>
      <c r="E11" s="64" t="s">
        <v>10</v>
      </c>
      <c r="F11" s="176"/>
      <c r="G11" s="64" t="s">
        <v>11</v>
      </c>
      <c r="H11" s="176"/>
      <c r="I11" s="64" t="s">
        <v>12</v>
      </c>
      <c r="J11" s="177"/>
      <c r="K11" s="64" t="s">
        <v>13</v>
      </c>
      <c r="L11" s="64"/>
      <c r="M11" s="177">
        <v>15</v>
      </c>
      <c r="N11" s="64" t="s">
        <v>14</v>
      </c>
      <c r="O11" s="152">
        <f>ROUND(D11*F11*H11*J11/M11,1)</f>
        <v>0</v>
      </c>
      <c r="P11" s="71" t="s">
        <v>30</v>
      </c>
      <c r="Q11" s="66"/>
      <c r="R11" s="153">
        <f>ROUNDUP(O11,0)</f>
        <v>0</v>
      </c>
      <c r="S11" s="68" t="s">
        <v>16</v>
      </c>
      <c r="T11" s="69" t="s">
        <v>21</v>
      </c>
      <c r="U11" s="149">
        <f>(O9+O11)*1.4</f>
        <v>0</v>
      </c>
      <c r="V11" s="71" t="s">
        <v>16</v>
      </c>
      <c r="W11" s="154">
        <f>ROUNDDOWN(U11,0)</f>
        <v>0</v>
      </c>
      <c r="X11" s="73" t="s">
        <v>16</v>
      </c>
    </row>
    <row r="12" spans="1:24" s="172" customFormat="1" ht="21" customHeight="1">
      <c r="A12" s="178"/>
      <c r="B12" s="38" t="s">
        <v>8</v>
      </c>
      <c r="C12" s="39" t="s">
        <v>9</v>
      </c>
      <c r="D12" s="201"/>
      <c r="E12" s="40" t="s">
        <v>10</v>
      </c>
      <c r="F12" s="170"/>
      <c r="G12" s="40" t="s">
        <v>11</v>
      </c>
      <c r="H12" s="170"/>
      <c r="I12" s="40" t="s">
        <v>12</v>
      </c>
      <c r="J12" s="171"/>
      <c r="K12" s="40" t="s">
        <v>13</v>
      </c>
      <c r="L12" s="40"/>
      <c r="M12" s="171">
        <v>15</v>
      </c>
      <c r="N12" s="40" t="s">
        <v>14</v>
      </c>
      <c r="O12" s="151">
        <f>ROUND(D12*F12*H12*J12/M12,1)</f>
        <v>0</v>
      </c>
      <c r="P12" s="77" t="s">
        <v>31</v>
      </c>
      <c r="Q12" s="43"/>
      <c r="R12" s="150">
        <f>ROUNDUP(O12,0)</f>
        <v>0</v>
      </c>
      <c r="S12" s="45" t="s">
        <v>16</v>
      </c>
      <c r="T12" s="46" t="s">
        <v>108</v>
      </c>
      <c r="U12" s="47"/>
      <c r="V12" s="48"/>
      <c r="W12" s="49"/>
      <c r="X12" s="50" t="s">
        <v>7</v>
      </c>
    </row>
    <row r="13" spans="1:24" s="172" customFormat="1" ht="16.5" customHeight="1">
      <c r="A13" s="173"/>
      <c r="B13" s="38" t="s">
        <v>7</v>
      </c>
      <c r="C13" s="52"/>
      <c r="D13" s="202"/>
      <c r="E13" s="53"/>
      <c r="F13" s="108" t="s">
        <v>7</v>
      </c>
      <c r="G13" s="6"/>
      <c r="H13" s="108" t="s">
        <v>7</v>
      </c>
      <c r="I13" s="6"/>
      <c r="J13" s="108" t="s">
        <v>7</v>
      </c>
      <c r="K13" s="6"/>
      <c r="L13" s="6"/>
      <c r="M13" s="118" t="s">
        <v>7</v>
      </c>
      <c r="N13" s="6"/>
      <c r="O13" s="152"/>
      <c r="P13" s="77"/>
      <c r="Q13" s="56"/>
      <c r="R13" s="155"/>
      <c r="S13" s="58" t="s">
        <v>7</v>
      </c>
      <c r="T13" s="38" t="s">
        <v>118</v>
      </c>
      <c r="U13" s="59"/>
      <c r="V13" s="60"/>
      <c r="W13" s="53"/>
      <c r="X13" s="61" t="s">
        <v>7</v>
      </c>
    </row>
    <row r="14" spans="1:24" s="172" customFormat="1" ht="21" customHeight="1" thickBot="1">
      <c r="A14" s="180"/>
      <c r="B14" s="62" t="s">
        <v>19</v>
      </c>
      <c r="C14" s="63" t="s">
        <v>9</v>
      </c>
      <c r="D14" s="203"/>
      <c r="E14" s="64" t="s">
        <v>10</v>
      </c>
      <c r="F14" s="176"/>
      <c r="G14" s="64" t="s">
        <v>11</v>
      </c>
      <c r="H14" s="176"/>
      <c r="I14" s="64" t="s">
        <v>12</v>
      </c>
      <c r="J14" s="177"/>
      <c r="K14" s="64" t="s">
        <v>13</v>
      </c>
      <c r="L14" s="64"/>
      <c r="M14" s="177">
        <v>15</v>
      </c>
      <c r="N14" s="64" t="s">
        <v>14</v>
      </c>
      <c r="O14" s="152">
        <f>ROUND(D14*F14*H14*J14/M14,1)</f>
        <v>0</v>
      </c>
      <c r="P14" s="71" t="s">
        <v>32</v>
      </c>
      <c r="Q14" s="66"/>
      <c r="R14" s="153">
        <f>ROUNDUP(O14,0)</f>
        <v>0</v>
      </c>
      <c r="S14" s="68" t="s">
        <v>16</v>
      </c>
      <c r="T14" s="69" t="s">
        <v>21</v>
      </c>
      <c r="U14" s="149">
        <f>(O12+O14)*1.4</f>
        <v>0</v>
      </c>
      <c r="V14" s="71" t="s">
        <v>16</v>
      </c>
      <c r="W14" s="154">
        <f>ROUNDDOWN(U14,0)</f>
        <v>0</v>
      </c>
      <c r="X14" s="73" t="s">
        <v>16</v>
      </c>
    </row>
    <row r="15" spans="1:24" s="172" customFormat="1" ht="21" customHeight="1">
      <c r="A15" s="178"/>
      <c r="B15" s="38" t="s">
        <v>8</v>
      </c>
      <c r="C15" s="39" t="s">
        <v>9</v>
      </c>
      <c r="D15" s="201"/>
      <c r="E15" s="40" t="s">
        <v>10</v>
      </c>
      <c r="F15" s="170"/>
      <c r="G15" s="40" t="s">
        <v>11</v>
      </c>
      <c r="H15" s="170"/>
      <c r="I15" s="40" t="s">
        <v>12</v>
      </c>
      <c r="J15" s="171"/>
      <c r="K15" s="40" t="s">
        <v>13</v>
      </c>
      <c r="L15" s="40"/>
      <c r="M15" s="171">
        <v>15</v>
      </c>
      <c r="N15" s="40" t="s">
        <v>14</v>
      </c>
      <c r="O15" s="151">
        <f>ROUND(D15*F15*H15*J15/M15,1)</f>
        <v>0</v>
      </c>
      <c r="P15" s="77" t="s">
        <v>121</v>
      </c>
      <c r="Q15" s="43"/>
      <c r="R15" s="150">
        <f>ROUNDUP(O15,0)</f>
        <v>0</v>
      </c>
      <c r="S15" s="103" t="s">
        <v>16</v>
      </c>
      <c r="T15" s="46" t="s">
        <v>109</v>
      </c>
      <c r="U15" s="47"/>
      <c r="V15" s="48"/>
      <c r="W15" s="49"/>
      <c r="X15" s="50" t="s">
        <v>7</v>
      </c>
    </row>
    <row r="16" spans="1:24" s="172" customFormat="1" ht="16.5" customHeight="1">
      <c r="A16" s="173"/>
      <c r="B16" s="38" t="s">
        <v>7</v>
      </c>
      <c r="C16" s="52"/>
      <c r="D16" s="202"/>
      <c r="E16" s="53"/>
      <c r="F16" s="108" t="s">
        <v>7</v>
      </c>
      <c r="G16" s="6"/>
      <c r="H16" s="108" t="s">
        <v>7</v>
      </c>
      <c r="I16" s="6"/>
      <c r="J16" s="108" t="s">
        <v>7</v>
      </c>
      <c r="K16" s="6"/>
      <c r="L16" s="6"/>
      <c r="M16" s="118" t="s">
        <v>7</v>
      </c>
      <c r="N16" s="6"/>
      <c r="O16" s="152"/>
      <c r="P16" s="77"/>
      <c r="Q16" s="56"/>
      <c r="R16" s="155"/>
      <c r="S16" s="58" t="s">
        <v>7</v>
      </c>
      <c r="T16" s="38" t="s">
        <v>117</v>
      </c>
      <c r="U16" s="59"/>
      <c r="V16" s="60"/>
      <c r="W16" s="53"/>
      <c r="X16" s="61" t="s">
        <v>7</v>
      </c>
    </row>
    <row r="17" spans="1:24" s="172" customFormat="1" ht="21" customHeight="1" thickBot="1">
      <c r="A17" s="180" t="s">
        <v>7</v>
      </c>
      <c r="B17" s="62" t="s">
        <v>19</v>
      </c>
      <c r="C17" s="63" t="s">
        <v>9</v>
      </c>
      <c r="D17" s="203"/>
      <c r="E17" s="64" t="s">
        <v>10</v>
      </c>
      <c r="F17" s="176"/>
      <c r="G17" s="64" t="s">
        <v>11</v>
      </c>
      <c r="H17" s="176"/>
      <c r="I17" s="64" t="s">
        <v>12</v>
      </c>
      <c r="J17" s="177"/>
      <c r="K17" s="64" t="s">
        <v>13</v>
      </c>
      <c r="L17" s="64"/>
      <c r="M17" s="177">
        <v>15</v>
      </c>
      <c r="N17" s="64" t="s">
        <v>14</v>
      </c>
      <c r="O17" s="152">
        <f>ROUND(D17*F17*H17*J17/M17,1)</f>
        <v>0</v>
      </c>
      <c r="P17" s="71" t="s">
        <v>120</v>
      </c>
      <c r="Q17" s="66"/>
      <c r="R17" s="153">
        <f>ROUNDUP(O17,0)</f>
        <v>0</v>
      </c>
      <c r="S17" s="68" t="s">
        <v>16</v>
      </c>
      <c r="T17" s="69" t="s">
        <v>21</v>
      </c>
      <c r="U17" s="149">
        <f>(O15+O17)*1.4</f>
        <v>0</v>
      </c>
      <c r="V17" s="71" t="s">
        <v>16</v>
      </c>
      <c r="W17" s="154">
        <f>ROUNDDOWN(U17,0)</f>
        <v>0</v>
      </c>
      <c r="X17" s="73" t="s">
        <v>16</v>
      </c>
    </row>
    <row r="18" spans="13:24" ht="33" customHeight="1" thickBot="1">
      <c r="M18" s="143" t="s">
        <v>34</v>
      </c>
      <c r="N18" s="144"/>
      <c r="O18" s="144"/>
      <c r="P18" s="145"/>
      <c r="Q18" s="22"/>
      <c r="R18" s="160">
        <f>R3+R5+R10+R15</f>
        <v>0</v>
      </c>
      <c r="S18" s="23" t="s">
        <v>16</v>
      </c>
      <c r="T18" s="146" t="s">
        <v>35</v>
      </c>
      <c r="U18" s="147"/>
      <c r="V18" s="148"/>
      <c r="W18" s="159">
        <f>W5+W12</f>
        <v>0</v>
      </c>
      <c r="X18" s="25" t="s">
        <v>16</v>
      </c>
    </row>
    <row r="19" spans="13:25" ht="14.25" customHeight="1">
      <c r="M19" s="26"/>
      <c r="N19" s="26"/>
      <c r="O19" s="27"/>
      <c r="P19" s="28"/>
      <c r="Q19" s="29"/>
      <c r="R19" s="30"/>
      <c r="S19" s="31"/>
      <c r="T19" s="32"/>
      <c r="U19" s="27"/>
      <c r="V19" s="28"/>
      <c r="W19" s="28"/>
      <c r="X19" s="28"/>
      <c r="Y19" s="1"/>
    </row>
    <row r="20" spans="1:20" ht="25.5" customHeight="1" thickBot="1">
      <c r="A20" s="181" t="s">
        <v>77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4" s="168" customFormat="1" ht="21.75" customHeight="1" thickBot="1">
      <c r="A21" s="109" t="s">
        <v>68</v>
      </c>
      <c r="B21" s="88"/>
      <c r="C21" s="89"/>
      <c r="D21" s="184" t="s">
        <v>38</v>
      </c>
      <c r="E21" s="185"/>
      <c r="F21" s="185"/>
      <c r="G21" s="186"/>
      <c r="H21" s="185" t="s">
        <v>39</v>
      </c>
      <c r="I21" s="185"/>
      <c r="J21" s="185"/>
      <c r="K21" s="185"/>
      <c r="L21" s="185"/>
      <c r="M21" s="186"/>
      <c r="N21" s="185" t="s">
        <v>40</v>
      </c>
      <c r="O21" s="185"/>
      <c r="P21" s="187"/>
      <c r="Q21" s="188" t="s">
        <v>41</v>
      </c>
      <c r="R21" s="188"/>
      <c r="S21" s="189">
        <v>2</v>
      </c>
      <c r="T21" s="188" t="s">
        <v>42</v>
      </c>
      <c r="U21" s="188"/>
      <c r="V21" s="188"/>
      <c r="W21" s="190">
        <f>G21*M21*P21/S21</f>
        <v>0</v>
      </c>
      <c r="X21" s="112" t="s">
        <v>43</v>
      </c>
    </row>
    <row r="22" spans="1:24" s="168" customFormat="1" ht="21.75" customHeight="1" thickBot="1">
      <c r="A22" s="100" t="s">
        <v>69</v>
      </c>
      <c r="B22" s="94"/>
      <c r="C22" s="95"/>
      <c r="D22" s="191"/>
      <c r="E22" s="158" t="s">
        <v>45</v>
      </c>
      <c r="F22" s="109" t="s">
        <v>70</v>
      </c>
      <c r="G22" s="97"/>
      <c r="H22" s="98"/>
      <c r="I22" s="99"/>
      <c r="J22" s="192"/>
      <c r="K22" s="130" t="s">
        <v>43</v>
      </c>
      <c r="L22" s="109" t="s">
        <v>71</v>
      </c>
      <c r="M22" s="193"/>
      <c r="N22" s="194"/>
      <c r="O22" s="157">
        <f>SUM(W21,J22,D22)</f>
        <v>0</v>
      </c>
      <c r="P22" s="131" t="s">
        <v>43</v>
      </c>
      <c r="Q22" s="109" t="s">
        <v>48</v>
      </c>
      <c r="R22" s="109"/>
      <c r="S22" s="87"/>
      <c r="T22" s="115"/>
      <c r="U22" s="101"/>
      <c r="V22" s="101"/>
      <c r="W22" s="195"/>
      <c r="X22" s="93" t="s">
        <v>43</v>
      </c>
    </row>
    <row r="23" spans="1:25" s="168" customFormat="1" ht="8.25" customHeight="1">
      <c r="A23" s="58"/>
      <c r="B23" s="55"/>
      <c r="C23" s="55"/>
      <c r="D23" s="55"/>
      <c r="E23" s="102"/>
      <c r="F23" s="103"/>
      <c r="G23" s="58"/>
      <c r="H23" s="14"/>
      <c r="I23" s="14"/>
      <c r="J23" s="58"/>
      <c r="K23" s="105"/>
      <c r="L23" s="103"/>
      <c r="M23" s="55"/>
      <c r="N23" s="55"/>
      <c r="O23" s="104"/>
      <c r="P23" s="103"/>
      <c r="Q23" s="58"/>
      <c r="R23" s="58"/>
      <c r="S23" s="58"/>
      <c r="T23" s="55"/>
      <c r="U23" s="55"/>
      <c r="V23" s="103"/>
      <c r="W23" s="156"/>
      <c r="X23" s="105"/>
      <c r="Y23" s="58"/>
    </row>
    <row r="24" spans="1:24" ht="15.75" customHeight="1">
      <c r="A24" s="5" t="s">
        <v>49</v>
      </c>
      <c r="B24" s="1"/>
      <c r="C24" s="37">
        <v>1</v>
      </c>
      <c r="D24" s="5" t="s">
        <v>50</v>
      </c>
      <c r="E24" s="1"/>
      <c r="F24" s="1"/>
      <c r="G24" s="1"/>
      <c r="H24" s="1"/>
      <c r="I24" s="1"/>
      <c r="J24" s="1"/>
      <c r="K24" s="1" t="s">
        <v>7</v>
      </c>
      <c r="L24" s="1" t="s">
        <v>7</v>
      </c>
      <c r="M24" s="1" t="s">
        <v>7</v>
      </c>
      <c r="N24" s="1"/>
      <c r="O24" s="2"/>
      <c r="P24" s="208" t="s">
        <v>105</v>
      </c>
      <c r="Q24" s="208"/>
      <c r="R24" s="208"/>
      <c r="S24" s="208"/>
      <c r="T24" s="208"/>
      <c r="U24" s="208"/>
      <c r="V24" s="208"/>
      <c r="W24" s="208"/>
      <c r="X24" s="208"/>
    </row>
    <row r="25" spans="1:18" ht="15.75" customHeight="1">
      <c r="A25" s="196"/>
      <c r="B25" s="196"/>
      <c r="C25" s="197">
        <v>2</v>
      </c>
      <c r="D25" s="197" t="s">
        <v>79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3:4" ht="15.75" customHeight="1">
      <c r="C26" s="183">
        <v>3</v>
      </c>
      <c r="D26" s="183" t="s">
        <v>100</v>
      </c>
    </row>
    <row r="27" spans="3:4" ht="15.75" customHeight="1">
      <c r="C27" s="183">
        <v>4</v>
      </c>
      <c r="D27" s="183" t="s">
        <v>64</v>
      </c>
    </row>
    <row r="28" spans="3:4" ht="15.75" customHeight="1">
      <c r="C28" s="183">
        <v>5</v>
      </c>
      <c r="D28" s="183" t="s">
        <v>76</v>
      </c>
    </row>
    <row r="29" spans="3:4" ht="15.75" customHeight="1">
      <c r="C29" s="183">
        <v>6</v>
      </c>
      <c r="D29" s="183" t="s">
        <v>66</v>
      </c>
    </row>
    <row r="30" spans="3:4" ht="15.75" customHeight="1">
      <c r="C30" s="183">
        <v>7</v>
      </c>
      <c r="D30" s="183" t="s">
        <v>53</v>
      </c>
    </row>
    <row r="31" spans="3:4" ht="15.75" customHeight="1">
      <c r="C31" s="183">
        <v>8</v>
      </c>
      <c r="D31" s="183" t="s">
        <v>67</v>
      </c>
    </row>
    <row r="32" spans="3:4" ht="15.75" customHeight="1">
      <c r="C32" s="183">
        <v>9</v>
      </c>
      <c r="D32" s="183" t="s">
        <v>55</v>
      </c>
    </row>
    <row r="33" spans="3:4" ht="18" customHeight="1">
      <c r="C33" s="198">
        <v>10</v>
      </c>
      <c r="D33" s="183" t="s">
        <v>106</v>
      </c>
    </row>
    <row r="34" spans="3:5" ht="18" customHeight="1">
      <c r="C34" s="183"/>
      <c r="D34" s="183"/>
      <c r="E34" s="199"/>
    </row>
    <row r="35" spans="3:4" ht="18" customHeight="1">
      <c r="C35" s="183"/>
      <c r="D35" s="183"/>
    </row>
    <row r="36" spans="3:4" ht="18" customHeight="1">
      <c r="C36" s="183"/>
      <c r="D36" s="183"/>
    </row>
    <row r="37" spans="3:4" ht="18" customHeight="1">
      <c r="C37" s="183"/>
      <c r="D37" s="183"/>
    </row>
    <row r="38" spans="3:4" ht="18" customHeight="1">
      <c r="C38" s="183"/>
      <c r="D38" s="183"/>
    </row>
    <row r="39" spans="3:4" ht="18" customHeight="1">
      <c r="C39" s="183"/>
      <c r="D39" s="183"/>
    </row>
    <row r="40" spans="3:4" ht="18" customHeight="1">
      <c r="C40" s="183"/>
      <c r="D40" s="18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6">
    <mergeCell ref="A1:X1"/>
    <mergeCell ref="AB6:AC6"/>
    <mergeCell ref="AB7:AC7"/>
    <mergeCell ref="AB8:AC8"/>
    <mergeCell ref="AB9:AC9"/>
    <mergeCell ref="P24:X24"/>
  </mergeCells>
  <printOptions/>
  <pageMargins left="0.3937007874015748" right="0.1968503937007874" top="0.4330708661417323" bottom="0.4330708661417323" header="0.3937007874015748" footer="0.3937007874015748"/>
  <pageSetup fitToHeight="1" fitToWidth="1" horizontalDpi="600" verticalDpi="600" orientation="landscape" pageOrder="overThenDown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0"/>
  <sheetViews>
    <sheetView showZeros="0" zoomScale="75" zoomScaleNormal="75" zoomScalePageLayoutView="0" workbookViewId="0" topLeftCell="A1">
      <selection activeCell="H10" sqref="H10"/>
    </sheetView>
  </sheetViews>
  <sheetFormatPr defaultColWidth="9.00390625" defaultRowHeight="12"/>
  <cols>
    <col min="1" max="1" width="12.125" style="166" customWidth="1"/>
    <col min="2" max="2" width="7.75390625" style="166" customWidth="1"/>
    <col min="3" max="3" width="2.875" style="166" customWidth="1"/>
    <col min="4" max="4" width="10.125" style="166" customWidth="1"/>
    <col min="5" max="5" width="9.375" style="166" customWidth="1"/>
    <col min="6" max="6" width="6.75390625" style="166" customWidth="1"/>
    <col min="7" max="7" width="9.25390625" style="166" customWidth="1"/>
    <col min="8" max="8" width="6.75390625" style="166" customWidth="1"/>
    <col min="9" max="9" width="7.25390625" style="166" customWidth="1"/>
    <col min="10" max="10" width="7.00390625" style="166" customWidth="1"/>
    <col min="11" max="11" width="4.75390625" style="166" customWidth="1"/>
    <col min="12" max="12" width="4.875" style="166" customWidth="1"/>
    <col min="13" max="13" width="7.875" style="166" customWidth="1"/>
    <col min="14" max="14" width="7.00390625" style="166" customWidth="1"/>
    <col min="15" max="15" width="9.75390625" style="166" bestFit="1" customWidth="1"/>
    <col min="16" max="16" width="5.125" style="166" customWidth="1"/>
    <col min="17" max="17" width="4.25390625" style="166" customWidth="1"/>
    <col min="18" max="18" width="8.625" style="166" customWidth="1"/>
    <col min="19" max="19" width="3.125" style="166" customWidth="1"/>
    <col min="20" max="20" width="7.375" style="166" customWidth="1"/>
    <col min="21" max="21" width="7.25390625" style="166" customWidth="1"/>
    <col min="22" max="22" width="3.00390625" style="166" customWidth="1"/>
    <col min="23" max="23" width="9.125" style="166" customWidth="1"/>
    <col min="24" max="24" width="3.125" style="166" customWidth="1"/>
    <col min="25" max="25" width="4.625" style="166" customWidth="1"/>
    <col min="26" max="16384" width="9.125" style="166" customWidth="1"/>
  </cols>
  <sheetData>
    <row r="1" spans="1:24" ht="23.25" customHeight="1" thickBot="1">
      <c r="A1" s="204" t="s">
        <v>111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s="168" customFormat="1" ht="19.5" customHeight="1" thickBot="1">
      <c r="A2" s="10" t="s">
        <v>1</v>
      </c>
      <c r="B2" s="11" t="s">
        <v>2</v>
      </c>
      <c r="C2" s="12"/>
      <c r="D2" s="13" t="s">
        <v>3</v>
      </c>
      <c r="E2" s="14"/>
      <c r="F2" s="14"/>
      <c r="G2" s="14"/>
      <c r="H2" s="167"/>
      <c r="I2" s="167"/>
      <c r="J2" s="167"/>
      <c r="K2" s="167"/>
      <c r="L2" s="167"/>
      <c r="M2" s="167"/>
      <c r="N2" s="167"/>
      <c r="O2" s="167"/>
      <c r="P2" s="167"/>
      <c r="Q2" s="16" t="s">
        <v>4</v>
      </c>
      <c r="R2" s="17"/>
      <c r="S2" s="13"/>
      <c r="T2" s="16" t="s">
        <v>5</v>
      </c>
      <c r="U2" s="17"/>
      <c r="V2" s="18"/>
      <c r="W2" s="13" t="s">
        <v>6</v>
      </c>
      <c r="X2" s="8"/>
    </row>
    <row r="3" spans="1:24" s="172" customFormat="1" ht="21" customHeight="1">
      <c r="A3" s="10" t="s">
        <v>7</v>
      </c>
      <c r="B3" s="12" t="s">
        <v>8</v>
      </c>
      <c r="C3" s="39" t="s">
        <v>9</v>
      </c>
      <c r="D3" s="201"/>
      <c r="E3" s="40" t="s">
        <v>10</v>
      </c>
      <c r="F3" s="170">
        <v>1</v>
      </c>
      <c r="G3" s="40" t="s">
        <v>11</v>
      </c>
      <c r="H3" s="170">
        <v>0.75</v>
      </c>
      <c r="I3" s="40" t="s">
        <v>12</v>
      </c>
      <c r="J3" s="171">
        <v>3</v>
      </c>
      <c r="K3" s="40" t="s">
        <v>13</v>
      </c>
      <c r="L3" s="40"/>
      <c r="M3" s="171">
        <v>15</v>
      </c>
      <c r="N3" s="40" t="s">
        <v>14</v>
      </c>
      <c r="O3" s="151">
        <f>ROUND(D3*F3*H3*J3/M3,1)</f>
        <v>0</v>
      </c>
      <c r="P3" s="42" t="s">
        <v>15</v>
      </c>
      <c r="Q3" s="43"/>
      <c r="R3" s="150">
        <f>ROUNDUP(O3,0)</f>
        <v>0</v>
      </c>
      <c r="S3" s="45" t="s">
        <v>16</v>
      </c>
      <c r="T3" s="46" t="s">
        <v>17</v>
      </c>
      <c r="U3" s="47"/>
      <c r="V3" s="48"/>
      <c r="W3" s="49"/>
      <c r="X3" s="50" t="s">
        <v>7</v>
      </c>
    </row>
    <row r="4" spans="1:24" s="172" customFormat="1" ht="16.5" customHeight="1">
      <c r="A4" s="173" t="s">
        <v>78</v>
      </c>
      <c r="B4" s="38" t="s">
        <v>7</v>
      </c>
      <c r="C4" s="52"/>
      <c r="D4" s="202"/>
      <c r="E4" s="53"/>
      <c r="F4" s="108" t="s">
        <v>7</v>
      </c>
      <c r="G4" s="6"/>
      <c r="H4" s="108" t="s">
        <v>7</v>
      </c>
      <c r="I4" s="6"/>
      <c r="J4" s="108" t="s">
        <v>7</v>
      </c>
      <c r="K4" s="6"/>
      <c r="L4" s="6"/>
      <c r="M4" s="118" t="s">
        <v>7</v>
      </c>
      <c r="N4" s="6"/>
      <c r="O4" s="152"/>
      <c r="P4" s="55"/>
      <c r="Q4" s="56"/>
      <c r="R4" s="155"/>
      <c r="S4" s="58" t="s">
        <v>7</v>
      </c>
      <c r="T4" s="38" t="s">
        <v>18</v>
      </c>
      <c r="U4" s="59"/>
      <c r="V4" s="60"/>
      <c r="W4" s="53"/>
      <c r="X4" s="61" t="s">
        <v>7</v>
      </c>
    </row>
    <row r="5" spans="1:24" s="172" customFormat="1" ht="21" customHeight="1" thickBot="1">
      <c r="A5" s="174" t="s">
        <v>7</v>
      </c>
      <c r="B5" s="62" t="s">
        <v>19</v>
      </c>
      <c r="C5" s="63" t="s">
        <v>9</v>
      </c>
      <c r="D5" s="203"/>
      <c r="E5" s="64" t="s">
        <v>10</v>
      </c>
      <c r="F5" s="176">
        <v>1</v>
      </c>
      <c r="G5" s="64" t="s">
        <v>11</v>
      </c>
      <c r="H5" s="176">
        <v>0.05</v>
      </c>
      <c r="I5" s="64" t="s">
        <v>12</v>
      </c>
      <c r="J5" s="177">
        <v>12</v>
      </c>
      <c r="K5" s="64" t="s">
        <v>13</v>
      </c>
      <c r="L5" s="64"/>
      <c r="M5" s="177">
        <v>15</v>
      </c>
      <c r="N5" s="64" t="s">
        <v>14</v>
      </c>
      <c r="O5" s="152">
        <f>ROUND(D5*F5*H5*J5/M5,1)</f>
        <v>0</v>
      </c>
      <c r="P5" s="65" t="s">
        <v>20</v>
      </c>
      <c r="Q5" s="66"/>
      <c r="R5" s="153">
        <f>ROUNDUP(O5,0)</f>
        <v>0</v>
      </c>
      <c r="S5" s="68" t="s">
        <v>16</v>
      </c>
      <c r="T5" s="69" t="s">
        <v>21</v>
      </c>
      <c r="U5" s="149">
        <f>(O3+O5)*1.4</f>
        <v>0</v>
      </c>
      <c r="V5" s="71" t="s">
        <v>16</v>
      </c>
      <c r="W5" s="154">
        <f>ROUNDDOWN(U5,0)</f>
        <v>0</v>
      </c>
      <c r="X5" s="73" t="s">
        <v>16</v>
      </c>
    </row>
    <row r="6" spans="1:24" s="172" customFormat="1" ht="21" customHeight="1">
      <c r="A6" s="178"/>
      <c r="B6" s="38" t="s">
        <v>8</v>
      </c>
      <c r="C6" s="7" t="s">
        <v>9</v>
      </c>
      <c r="D6" s="201"/>
      <c r="E6" s="6" t="s">
        <v>22</v>
      </c>
      <c r="F6" s="170"/>
      <c r="G6" s="6" t="s">
        <v>11</v>
      </c>
      <c r="H6" s="170"/>
      <c r="I6" s="6" t="s">
        <v>12</v>
      </c>
      <c r="J6" s="171"/>
      <c r="K6" s="6" t="s">
        <v>13</v>
      </c>
      <c r="L6" s="6"/>
      <c r="M6" s="171">
        <v>15</v>
      </c>
      <c r="N6" s="6" t="s">
        <v>14</v>
      </c>
      <c r="O6" s="151">
        <f>ROUND(D6*F6*H6*J6/M6,1)</f>
        <v>0</v>
      </c>
      <c r="P6" s="31" t="s">
        <v>23</v>
      </c>
      <c r="Q6" s="56" t="s">
        <v>7</v>
      </c>
      <c r="R6" s="74"/>
      <c r="S6" s="53"/>
      <c r="T6" s="56" t="s">
        <v>7</v>
      </c>
      <c r="U6" s="59"/>
      <c r="V6" s="75"/>
      <c r="W6" s="6"/>
      <c r="X6" s="76" t="s">
        <v>7</v>
      </c>
    </row>
    <row r="7" spans="1:24" s="172" customFormat="1" ht="15.75" customHeight="1">
      <c r="A7" s="173" t="s">
        <v>93</v>
      </c>
      <c r="B7" s="38" t="s">
        <v>7</v>
      </c>
      <c r="C7" s="52"/>
      <c r="D7" s="202"/>
      <c r="E7" s="53"/>
      <c r="F7" s="108"/>
      <c r="G7" s="6"/>
      <c r="H7" s="108"/>
      <c r="I7" s="6"/>
      <c r="J7" s="108" t="s">
        <v>7</v>
      </c>
      <c r="K7" s="6"/>
      <c r="L7" s="6"/>
      <c r="M7" s="118" t="s">
        <v>7</v>
      </c>
      <c r="N7" s="6"/>
      <c r="O7" s="152"/>
      <c r="P7" s="77"/>
      <c r="Q7" s="58" t="s">
        <v>8</v>
      </c>
      <c r="R7" s="74"/>
      <c r="S7" s="53"/>
      <c r="T7" s="56" t="s">
        <v>7</v>
      </c>
      <c r="U7" s="59"/>
      <c r="V7" s="75"/>
      <c r="W7" s="6"/>
      <c r="X7" s="76" t="s">
        <v>7</v>
      </c>
    </row>
    <row r="8" spans="1:24" s="172" customFormat="1" ht="21" customHeight="1" thickBot="1">
      <c r="A8" s="179"/>
      <c r="B8" s="62" t="s">
        <v>19</v>
      </c>
      <c r="C8" s="63" t="s">
        <v>9</v>
      </c>
      <c r="D8" s="203"/>
      <c r="E8" s="64" t="s">
        <v>22</v>
      </c>
      <c r="F8" s="176"/>
      <c r="G8" s="64" t="s">
        <v>11</v>
      </c>
      <c r="H8" s="176"/>
      <c r="I8" s="64" t="s">
        <v>12</v>
      </c>
      <c r="J8" s="177"/>
      <c r="K8" s="64" t="s">
        <v>13</v>
      </c>
      <c r="L8" s="64"/>
      <c r="M8" s="177">
        <v>15</v>
      </c>
      <c r="N8" s="64" t="s">
        <v>14</v>
      </c>
      <c r="O8" s="152">
        <f>ROUND(D8*F8*H8*J8/M8,1)</f>
        <v>0</v>
      </c>
      <c r="P8" s="71" t="s">
        <v>24</v>
      </c>
      <c r="Q8" s="58" t="s">
        <v>25</v>
      </c>
      <c r="R8" s="74"/>
      <c r="S8" s="53"/>
      <c r="T8" s="56" t="s">
        <v>7</v>
      </c>
      <c r="U8" s="59"/>
      <c r="V8" s="75"/>
      <c r="W8" s="6"/>
      <c r="X8" s="76" t="s">
        <v>7</v>
      </c>
    </row>
    <row r="9" spans="1:24" s="172" customFormat="1" ht="21" customHeight="1">
      <c r="A9" s="178"/>
      <c r="B9" s="38" t="s">
        <v>8</v>
      </c>
      <c r="C9" s="39" t="s">
        <v>9</v>
      </c>
      <c r="D9" s="201"/>
      <c r="E9" s="6" t="s">
        <v>22</v>
      </c>
      <c r="F9" s="170"/>
      <c r="G9" s="6" t="s">
        <v>11</v>
      </c>
      <c r="H9" s="170"/>
      <c r="I9" s="6" t="s">
        <v>12</v>
      </c>
      <c r="J9" s="171"/>
      <c r="K9" s="6" t="s">
        <v>13</v>
      </c>
      <c r="L9" s="6"/>
      <c r="M9" s="171">
        <v>15</v>
      </c>
      <c r="N9" s="6" t="s">
        <v>14</v>
      </c>
      <c r="O9" s="151">
        <f>ROUND(D9*F9*H9*J9/M9,1)</f>
        <v>0</v>
      </c>
      <c r="P9" s="77" t="s">
        <v>26</v>
      </c>
      <c r="Q9" s="6" t="s">
        <v>73</v>
      </c>
      <c r="R9" s="78"/>
      <c r="S9" s="53"/>
      <c r="T9" s="56" t="s">
        <v>7</v>
      </c>
      <c r="U9" s="59"/>
      <c r="V9" s="75"/>
      <c r="W9" s="6"/>
      <c r="X9" s="76" t="s">
        <v>7</v>
      </c>
    </row>
    <row r="10" spans="1:24" s="172" customFormat="1" ht="16.5" customHeight="1">
      <c r="A10" s="173" t="s">
        <v>90</v>
      </c>
      <c r="B10" s="38" t="s">
        <v>7</v>
      </c>
      <c r="C10" s="52"/>
      <c r="D10" s="202"/>
      <c r="E10" s="53"/>
      <c r="F10" s="108"/>
      <c r="G10" s="6"/>
      <c r="H10" s="108"/>
      <c r="I10" s="6"/>
      <c r="J10" s="108" t="s">
        <v>7</v>
      </c>
      <c r="K10" s="6"/>
      <c r="L10" s="6"/>
      <c r="M10" s="118" t="s">
        <v>7</v>
      </c>
      <c r="N10" s="6"/>
      <c r="O10" s="54"/>
      <c r="P10" s="77"/>
      <c r="Q10" s="59" t="s">
        <v>28</v>
      </c>
      <c r="R10" s="155">
        <f>ROUNDUP(O6+O9+O12+O15,0)</f>
        <v>0</v>
      </c>
      <c r="S10" s="31" t="s">
        <v>16</v>
      </c>
      <c r="T10" s="79" t="s">
        <v>75</v>
      </c>
      <c r="U10" s="59"/>
      <c r="V10" s="75"/>
      <c r="W10" s="6"/>
      <c r="X10" s="76" t="s">
        <v>7</v>
      </c>
    </row>
    <row r="11" spans="1:24" s="172" customFormat="1" ht="21" customHeight="1" thickBot="1">
      <c r="A11" s="179" t="s">
        <v>94</v>
      </c>
      <c r="B11" s="62" t="s">
        <v>19</v>
      </c>
      <c r="C11" s="63" t="s">
        <v>9</v>
      </c>
      <c r="D11" s="203"/>
      <c r="E11" s="64" t="s">
        <v>22</v>
      </c>
      <c r="F11" s="176"/>
      <c r="G11" s="64" t="s">
        <v>11</v>
      </c>
      <c r="H11" s="176"/>
      <c r="I11" s="64" t="s">
        <v>12</v>
      </c>
      <c r="J11" s="177"/>
      <c r="K11" s="64" t="s">
        <v>13</v>
      </c>
      <c r="L11" s="64"/>
      <c r="M11" s="177">
        <v>15</v>
      </c>
      <c r="N11" s="64" t="s">
        <v>14</v>
      </c>
      <c r="O11" s="152">
        <f>ROUND(D11*F11*H11*J11/M11,1)</f>
        <v>0</v>
      </c>
      <c r="P11" s="71" t="s">
        <v>30</v>
      </c>
      <c r="Q11" s="59" t="s">
        <v>7</v>
      </c>
      <c r="R11" s="74"/>
      <c r="S11" s="53"/>
      <c r="T11" s="38" t="s">
        <v>18</v>
      </c>
      <c r="U11" s="59"/>
      <c r="V11" s="75"/>
      <c r="W11" s="6"/>
      <c r="X11" s="76" t="s">
        <v>7</v>
      </c>
    </row>
    <row r="12" spans="1:24" s="172" customFormat="1" ht="21" customHeight="1">
      <c r="A12" s="178"/>
      <c r="B12" s="38" t="s">
        <v>8</v>
      </c>
      <c r="C12" s="39" t="s">
        <v>9</v>
      </c>
      <c r="D12" s="201"/>
      <c r="E12" s="6" t="s">
        <v>22</v>
      </c>
      <c r="F12" s="170"/>
      <c r="G12" s="6" t="s">
        <v>11</v>
      </c>
      <c r="H12" s="170"/>
      <c r="I12" s="6" t="s">
        <v>12</v>
      </c>
      <c r="J12" s="171"/>
      <c r="K12" s="6" t="s">
        <v>13</v>
      </c>
      <c r="L12" s="6"/>
      <c r="M12" s="171">
        <v>15</v>
      </c>
      <c r="N12" s="6" t="s">
        <v>14</v>
      </c>
      <c r="O12" s="151">
        <f>ROUND(D12*F12*H12*J12/M12,1)</f>
        <v>0</v>
      </c>
      <c r="P12" s="77" t="s">
        <v>31</v>
      </c>
      <c r="Q12" s="58" t="s">
        <v>19</v>
      </c>
      <c r="R12" s="74"/>
      <c r="S12" s="53"/>
      <c r="T12" s="80" t="s">
        <v>21</v>
      </c>
      <c r="U12" s="161">
        <f>(O6+O8+O9+O11+O12+O14+O15+O17)*1.4</f>
        <v>0</v>
      </c>
      <c r="V12" s="77" t="s">
        <v>16</v>
      </c>
      <c r="W12" s="162">
        <f>ROUNDDOWN(U12,0)</f>
        <v>0</v>
      </c>
      <c r="X12" s="83" t="s">
        <v>16</v>
      </c>
    </row>
    <row r="13" spans="1:24" s="172" customFormat="1" ht="16.5" customHeight="1">
      <c r="A13" s="173"/>
      <c r="B13" s="38" t="s">
        <v>7</v>
      </c>
      <c r="C13" s="52"/>
      <c r="D13" s="202"/>
      <c r="E13" s="53"/>
      <c r="F13" s="108" t="s">
        <v>7</v>
      </c>
      <c r="G13" s="6"/>
      <c r="H13" s="108" t="s">
        <v>7</v>
      </c>
      <c r="I13" s="6"/>
      <c r="J13" s="108" t="s">
        <v>7</v>
      </c>
      <c r="K13" s="6"/>
      <c r="L13" s="6"/>
      <c r="M13" s="118" t="s">
        <v>7</v>
      </c>
      <c r="N13" s="6"/>
      <c r="O13" s="54"/>
      <c r="P13" s="77"/>
      <c r="Q13" s="58" t="s">
        <v>25</v>
      </c>
      <c r="R13" s="74"/>
      <c r="S13" s="53"/>
      <c r="T13" s="80"/>
      <c r="U13" s="84"/>
      <c r="V13" s="77"/>
      <c r="W13" s="6"/>
      <c r="X13" s="85"/>
    </row>
    <row r="14" spans="1:24" s="172" customFormat="1" ht="21" customHeight="1" thickBot="1">
      <c r="A14" s="180"/>
      <c r="B14" s="62" t="s">
        <v>19</v>
      </c>
      <c r="C14" s="63" t="s">
        <v>9</v>
      </c>
      <c r="D14" s="203"/>
      <c r="E14" s="64" t="s">
        <v>22</v>
      </c>
      <c r="F14" s="176"/>
      <c r="G14" s="64" t="s">
        <v>11</v>
      </c>
      <c r="H14" s="176"/>
      <c r="I14" s="64" t="s">
        <v>12</v>
      </c>
      <c r="J14" s="177"/>
      <c r="K14" s="64" t="s">
        <v>13</v>
      </c>
      <c r="L14" s="64"/>
      <c r="M14" s="177">
        <v>15</v>
      </c>
      <c r="N14" s="64" t="s">
        <v>14</v>
      </c>
      <c r="O14" s="152">
        <f>ROUND(D14*F14*H14*J14/M14,1)</f>
        <v>0</v>
      </c>
      <c r="P14" s="71" t="s">
        <v>32</v>
      </c>
      <c r="Q14" s="7" t="s">
        <v>74</v>
      </c>
      <c r="R14" s="78"/>
      <c r="S14" s="53"/>
      <c r="T14" s="56" t="s">
        <v>7</v>
      </c>
      <c r="U14" s="59"/>
      <c r="V14" s="75"/>
      <c r="W14" s="6"/>
      <c r="X14" s="86" t="s">
        <v>7</v>
      </c>
    </row>
    <row r="15" spans="1:24" s="172" customFormat="1" ht="21" customHeight="1">
      <c r="A15" s="178"/>
      <c r="B15" s="38" t="s">
        <v>8</v>
      </c>
      <c r="C15" s="39" t="s">
        <v>9</v>
      </c>
      <c r="D15" s="201"/>
      <c r="E15" s="6" t="s">
        <v>22</v>
      </c>
      <c r="F15" s="170"/>
      <c r="G15" s="6" t="s">
        <v>11</v>
      </c>
      <c r="H15" s="170"/>
      <c r="I15" s="6" t="s">
        <v>12</v>
      </c>
      <c r="J15" s="170"/>
      <c r="K15" s="6" t="s">
        <v>13</v>
      </c>
      <c r="L15" s="6"/>
      <c r="M15" s="171">
        <v>15</v>
      </c>
      <c r="N15" s="6" t="s">
        <v>14</v>
      </c>
      <c r="O15" s="151">
        <f>ROUND(D15*F15*H15*J15/M15,1)</f>
        <v>0</v>
      </c>
      <c r="P15" s="77" t="s">
        <v>31</v>
      </c>
      <c r="Q15" s="59" t="s">
        <v>28</v>
      </c>
      <c r="R15" s="155">
        <f>ROUNDUP(O8+O11+O14+O17,0)</f>
        <v>0</v>
      </c>
      <c r="S15" s="31" t="s">
        <v>16</v>
      </c>
      <c r="T15" s="56"/>
      <c r="U15" s="59"/>
      <c r="V15" s="75"/>
      <c r="W15" s="6"/>
      <c r="X15" s="86"/>
    </row>
    <row r="16" spans="1:24" s="172" customFormat="1" ht="16.5" customHeight="1">
      <c r="A16" s="173"/>
      <c r="B16" s="38" t="s">
        <v>7</v>
      </c>
      <c r="C16" s="52"/>
      <c r="D16" s="202"/>
      <c r="E16" s="53"/>
      <c r="F16" s="108" t="s">
        <v>7</v>
      </c>
      <c r="G16" s="6"/>
      <c r="H16" s="108" t="s">
        <v>7</v>
      </c>
      <c r="I16" s="6"/>
      <c r="J16" s="108" t="s">
        <v>7</v>
      </c>
      <c r="K16" s="6"/>
      <c r="L16" s="6"/>
      <c r="M16" s="118"/>
      <c r="N16" s="6"/>
      <c r="O16" s="54"/>
      <c r="P16" s="77"/>
      <c r="Q16" s="7"/>
      <c r="R16" s="78"/>
      <c r="S16" s="53"/>
      <c r="T16" s="56"/>
      <c r="U16" s="59"/>
      <c r="V16" s="75"/>
      <c r="W16" s="6"/>
      <c r="X16" s="86"/>
    </row>
    <row r="17" spans="1:24" s="172" customFormat="1" ht="21" customHeight="1" thickBot="1">
      <c r="A17" s="180" t="s">
        <v>7</v>
      </c>
      <c r="B17" s="62" t="s">
        <v>19</v>
      </c>
      <c r="C17" s="63" t="s">
        <v>9</v>
      </c>
      <c r="D17" s="203"/>
      <c r="E17" s="64" t="s">
        <v>22</v>
      </c>
      <c r="F17" s="176"/>
      <c r="G17" s="64" t="s">
        <v>11</v>
      </c>
      <c r="H17" s="176"/>
      <c r="I17" s="64" t="s">
        <v>12</v>
      </c>
      <c r="J17" s="176"/>
      <c r="K17" s="64" t="s">
        <v>13</v>
      </c>
      <c r="L17" s="64"/>
      <c r="M17" s="177">
        <v>15</v>
      </c>
      <c r="N17" s="64" t="s">
        <v>14</v>
      </c>
      <c r="O17" s="152">
        <f>ROUND(D17*F17*H17*J17/M17,1)</f>
        <v>0</v>
      </c>
      <c r="P17" s="71" t="s">
        <v>32</v>
      </c>
      <c r="Q17" s="7"/>
      <c r="R17" s="78"/>
      <c r="S17" s="53"/>
      <c r="T17" s="56"/>
      <c r="U17" s="59"/>
      <c r="V17" s="75"/>
      <c r="W17" s="6"/>
      <c r="X17" s="86"/>
    </row>
    <row r="18" spans="13:24" ht="33" customHeight="1" thickBot="1">
      <c r="M18" s="143" t="s">
        <v>34</v>
      </c>
      <c r="N18" s="144"/>
      <c r="O18" s="144"/>
      <c r="P18" s="145"/>
      <c r="Q18" s="22"/>
      <c r="R18" s="160">
        <f>R3+R5+R10+R15</f>
        <v>0</v>
      </c>
      <c r="S18" s="23" t="s">
        <v>16</v>
      </c>
      <c r="T18" s="146" t="s">
        <v>35</v>
      </c>
      <c r="U18" s="147"/>
      <c r="V18" s="148"/>
      <c r="W18" s="159">
        <f>W5+W12</f>
        <v>0</v>
      </c>
      <c r="X18" s="25" t="s">
        <v>16</v>
      </c>
    </row>
    <row r="19" spans="13:25" ht="14.25" customHeight="1">
      <c r="M19" s="26"/>
      <c r="N19" s="26"/>
      <c r="O19" s="27"/>
      <c r="P19" s="28"/>
      <c r="Q19" s="29"/>
      <c r="R19" s="30"/>
      <c r="S19" s="31"/>
      <c r="T19" s="32"/>
      <c r="U19" s="27"/>
      <c r="V19" s="28"/>
      <c r="W19" s="28"/>
      <c r="X19" s="28"/>
      <c r="Y19" s="1"/>
    </row>
    <row r="20" spans="1:20" ht="25.5" customHeight="1" thickBot="1">
      <c r="A20" s="181" t="s">
        <v>77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4" s="168" customFormat="1" ht="21.75" customHeight="1" thickBot="1">
      <c r="A21" s="109" t="s">
        <v>68</v>
      </c>
      <c r="B21" s="88"/>
      <c r="C21" s="89"/>
      <c r="D21" s="184" t="s">
        <v>38</v>
      </c>
      <c r="E21" s="185"/>
      <c r="F21" s="185"/>
      <c r="G21" s="186"/>
      <c r="H21" s="185" t="s">
        <v>39</v>
      </c>
      <c r="I21" s="185"/>
      <c r="J21" s="185"/>
      <c r="K21" s="185"/>
      <c r="L21" s="185"/>
      <c r="M21" s="186"/>
      <c r="N21" s="185" t="s">
        <v>40</v>
      </c>
      <c r="O21" s="185"/>
      <c r="P21" s="187"/>
      <c r="Q21" s="188" t="s">
        <v>41</v>
      </c>
      <c r="R21" s="188"/>
      <c r="S21" s="189">
        <v>2</v>
      </c>
      <c r="T21" s="188" t="s">
        <v>42</v>
      </c>
      <c r="U21" s="188"/>
      <c r="V21" s="188"/>
      <c r="W21" s="190">
        <f>G21*M21*P21/S21</f>
        <v>0</v>
      </c>
      <c r="X21" s="112" t="s">
        <v>43</v>
      </c>
    </row>
    <row r="22" spans="1:24" s="168" customFormat="1" ht="21.75" customHeight="1" thickBot="1">
      <c r="A22" s="100" t="s">
        <v>69</v>
      </c>
      <c r="B22" s="94"/>
      <c r="C22" s="95"/>
      <c r="D22" s="191"/>
      <c r="E22" s="158" t="s">
        <v>45</v>
      </c>
      <c r="F22" s="109" t="s">
        <v>70</v>
      </c>
      <c r="G22" s="97"/>
      <c r="H22" s="98"/>
      <c r="I22" s="99"/>
      <c r="J22" s="192"/>
      <c r="K22" s="130" t="s">
        <v>43</v>
      </c>
      <c r="L22" s="109" t="s">
        <v>71</v>
      </c>
      <c r="M22" s="193"/>
      <c r="N22" s="194"/>
      <c r="O22" s="157">
        <f>SUM(W21,J22,D22)</f>
        <v>0</v>
      </c>
      <c r="P22" s="131" t="s">
        <v>43</v>
      </c>
      <c r="Q22" s="109" t="s">
        <v>48</v>
      </c>
      <c r="R22" s="109"/>
      <c r="S22" s="87"/>
      <c r="T22" s="115"/>
      <c r="U22" s="101"/>
      <c r="V22" s="101"/>
      <c r="W22" s="195"/>
      <c r="X22" s="93" t="s">
        <v>43</v>
      </c>
    </row>
    <row r="23" spans="1:25" s="168" customFormat="1" ht="8.25" customHeight="1">
      <c r="A23" s="58"/>
      <c r="B23" s="55"/>
      <c r="C23" s="55"/>
      <c r="D23" s="55"/>
      <c r="E23" s="102"/>
      <c r="F23" s="103"/>
      <c r="G23" s="58"/>
      <c r="H23" s="14"/>
      <c r="I23" s="14"/>
      <c r="J23" s="58"/>
      <c r="K23" s="105"/>
      <c r="L23" s="103"/>
      <c r="M23" s="55"/>
      <c r="N23" s="55"/>
      <c r="O23" s="104"/>
      <c r="P23" s="103"/>
      <c r="Q23" s="58"/>
      <c r="R23" s="58"/>
      <c r="S23" s="58"/>
      <c r="T23" s="55"/>
      <c r="U23" s="55"/>
      <c r="V23" s="103"/>
      <c r="W23" s="156"/>
      <c r="X23" s="105"/>
      <c r="Y23" s="58"/>
    </row>
    <row r="24" spans="1:24" ht="15.75" customHeight="1">
      <c r="A24" s="5" t="s">
        <v>49</v>
      </c>
      <c r="B24" s="1"/>
      <c r="C24" s="37">
        <v>1</v>
      </c>
      <c r="D24" s="5" t="s">
        <v>50</v>
      </c>
      <c r="E24" s="1"/>
      <c r="F24" s="1"/>
      <c r="G24" s="1"/>
      <c r="H24" s="1"/>
      <c r="I24" s="1"/>
      <c r="J24" s="1"/>
      <c r="K24" s="1" t="s">
        <v>7</v>
      </c>
      <c r="L24" s="1" t="s">
        <v>7</v>
      </c>
      <c r="M24" s="1" t="s">
        <v>7</v>
      </c>
      <c r="N24" s="1"/>
      <c r="O24" s="208" t="s">
        <v>112</v>
      </c>
      <c r="P24" s="208"/>
      <c r="Q24" s="208"/>
      <c r="R24" s="208"/>
      <c r="S24" s="208"/>
      <c r="T24" s="208"/>
      <c r="U24" s="208"/>
      <c r="V24" s="208"/>
      <c r="W24" s="208"/>
      <c r="X24" s="183"/>
    </row>
    <row r="25" spans="1:18" ht="15.75" customHeight="1">
      <c r="A25" s="196"/>
      <c r="B25" s="196"/>
      <c r="C25" s="197">
        <v>2</v>
      </c>
      <c r="D25" s="197" t="s">
        <v>79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3:4" ht="15.75" customHeight="1">
      <c r="C26" s="183">
        <v>3</v>
      </c>
      <c r="D26" s="183" t="s">
        <v>100</v>
      </c>
    </row>
    <row r="27" spans="3:4" ht="15.75" customHeight="1">
      <c r="C27" s="183">
        <v>4</v>
      </c>
      <c r="D27" s="183" t="s">
        <v>64</v>
      </c>
    </row>
    <row r="28" spans="3:4" ht="15.75" customHeight="1">
      <c r="C28" s="183">
        <v>5</v>
      </c>
      <c r="D28" s="183" t="s">
        <v>76</v>
      </c>
    </row>
    <row r="29" spans="3:4" ht="15.75" customHeight="1">
      <c r="C29" s="183">
        <v>6</v>
      </c>
      <c r="D29" s="183" t="s">
        <v>66</v>
      </c>
    </row>
    <row r="30" spans="3:4" ht="15.75" customHeight="1">
      <c r="C30" s="183">
        <v>7</v>
      </c>
      <c r="D30" s="183" t="s">
        <v>53</v>
      </c>
    </row>
    <row r="31" spans="3:4" ht="15.75" customHeight="1">
      <c r="C31" s="183">
        <v>8</v>
      </c>
      <c r="D31" s="183" t="s">
        <v>67</v>
      </c>
    </row>
    <row r="32" spans="3:4" ht="15.75" customHeight="1">
      <c r="C32" s="183">
        <v>9</v>
      </c>
      <c r="D32" s="183" t="s">
        <v>55</v>
      </c>
    </row>
    <row r="33" spans="3:4" ht="18" customHeight="1">
      <c r="C33" s="200">
        <v>10</v>
      </c>
      <c r="D33" s="183" t="s">
        <v>106</v>
      </c>
    </row>
    <row r="34" spans="3:4" ht="18" customHeight="1">
      <c r="C34" s="183"/>
      <c r="D34" s="183"/>
    </row>
    <row r="35" spans="3:4" ht="18" customHeight="1">
      <c r="C35" s="183"/>
      <c r="D35" s="183"/>
    </row>
    <row r="36" spans="3:4" ht="18" customHeight="1">
      <c r="C36" s="183"/>
      <c r="D36" s="183"/>
    </row>
    <row r="37" spans="3:4" ht="18" customHeight="1">
      <c r="C37" s="183"/>
      <c r="D37" s="183"/>
    </row>
    <row r="38" spans="3:4" ht="18" customHeight="1">
      <c r="C38" s="183"/>
      <c r="D38" s="183"/>
    </row>
    <row r="39" spans="3:4" ht="18" customHeight="1">
      <c r="C39" s="183"/>
      <c r="D39" s="183"/>
    </row>
    <row r="40" spans="3:4" ht="18" customHeight="1">
      <c r="C40" s="183"/>
      <c r="D40" s="18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2">
    <mergeCell ref="A1:X1"/>
    <mergeCell ref="O24:W24"/>
  </mergeCells>
  <printOptions/>
  <pageMargins left="0.3937007874015748" right="0.1968503937007874" top="0.4330708661417323" bottom="0.4330708661417323" header="0.3937007874015748" footer="0.3937007874015748"/>
  <pageSetup horizontalDpi="600" verticalDpi="600" orientation="landscape" pageOrder="overThenDown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0"/>
  <sheetViews>
    <sheetView showZeros="0" tabSelected="1" zoomScale="75" zoomScaleNormal="75" zoomScalePageLayoutView="0" workbookViewId="0" topLeftCell="A1">
      <selection activeCell="K9" sqref="K9"/>
    </sheetView>
  </sheetViews>
  <sheetFormatPr defaultColWidth="9.00390625" defaultRowHeight="12"/>
  <cols>
    <col min="1" max="1" width="12.125" style="166" customWidth="1"/>
    <col min="2" max="2" width="7.75390625" style="166" customWidth="1"/>
    <col min="3" max="3" width="2.875" style="166" customWidth="1"/>
    <col min="4" max="4" width="10.125" style="166" customWidth="1"/>
    <col min="5" max="5" width="9.375" style="166" customWidth="1"/>
    <col min="6" max="6" width="6.75390625" style="166" customWidth="1"/>
    <col min="7" max="7" width="9.25390625" style="166" customWidth="1"/>
    <col min="8" max="8" width="6.75390625" style="166" customWidth="1"/>
    <col min="9" max="9" width="7.25390625" style="166" customWidth="1"/>
    <col min="10" max="10" width="7.00390625" style="166" customWidth="1"/>
    <col min="11" max="11" width="4.75390625" style="166" customWidth="1"/>
    <col min="12" max="12" width="4.875" style="166" customWidth="1"/>
    <col min="13" max="13" width="7.875" style="166" customWidth="1"/>
    <col min="14" max="14" width="7.00390625" style="166" customWidth="1"/>
    <col min="15" max="15" width="9.75390625" style="166" bestFit="1" customWidth="1"/>
    <col min="16" max="16" width="5.125" style="166" customWidth="1"/>
    <col min="17" max="17" width="4.25390625" style="166" customWidth="1"/>
    <col min="18" max="18" width="8.625" style="166" customWidth="1"/>
    <col min="19" max="19" width="3.125" style="166" customWidth="1"/>
    <col min="20" max="20" width="7.375" style="166" customWidth="1"/>
    <col min="21" max="21" width="7.25390625" style="166" customWidth="1"/>
    <col min="22" max="22" width="3.00390625" style="166" customWidth="1"/>
    <col min="23" max="23" width="10.25390625" style="166" bestFit="1" customWidth="1"/>
    <col min="24" max="24" width="3.125" style="166" customWidth="1"/>
    <col min="25" max="25" width="4.625" style="166" customWidth="1"/>
    <col min="26" max="16384" width="9.125" style="166" customWidth="1"/>
  </cols>
  <sheetData>
    <row r="1" spans="1:24" ht="23.25" customHeight="1" thickBot="1">
      <c r="A1" s="204" t="s">
        <v>114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  <c r="W1" s="205"/>
      <c r="X1" s="205"/>
    </row>
    <row r="2" spans="1:24" s="168" customFormat="1" ht="19.5" customHeight="1" thickBot="1">
      <c r="A2" s="10" t="s">
        <v>1</v>
      </c>
      <c r="B2" s="11" t="s">
        <v>2</v>
      </c>
      <c r="C2" s="12"/>
      <c r="D2" s="13" t="s">
        <v>3</v>
      </c>
      <c r="E2" s="14"/>
      <c r="F2" s="14"/>
      <c r="G2" s="14"/>
      <c r="H2" s="167"/>
      <c r="I2" s="167"/>
      <c r="J2" s="167"/>
      <c r="K2" s="167"/>
      <c r="L2" s="167"/>
      <c r="M2" s="167"/>
      <c r="N2" s="167"/>
      <c r="O2" s="167"/>
      <c r="P2" s="167"/>
      <c r="Q2" s="16" t="s">
        <v>4</v>
      </c>
      <c r="R2" s="17"/>
      <c r="S2" s="13"/>
      <c r="T2" s="16" t="s">
        <v>5</v>
      </c>
      <c r="U2" s="17"/>
      <c r="V2" s="18"/>
      <c r="W2" s="13" t="s">
        <v>6</v>
      </c>
      <c r="X2" s="8"/>
    </row>
    <row r="3" spans="1:24" s="172" customFormat="1" ht="21" customHeight="1">
      <c r="A3" s="10" t="s">
        <v>7</v>
      </c>
      <c r="B3" s="12" t="s">
        <v>8</v>
      </c>
      <c r="C3" s="39" t="s">
        <v>9</v>
      </c>
      <c r="D3" s="201"/>
      <c r="E3" s="40" t="s">
        <v>115</v>
      </c>
      <c r="F3" s="201"/>
      <c r="G3" s="40" t="s">
        <v>11</v>
      </c>
      <c r="H3" s="170">
        <v>0.6</v>
      </c>
      <c r="I3" s="40" t="s">
        <v>12</v>
      </c>
      <c r="J3" s="171"/>
      <c r="K3" s="40" t="s">
        <v>13</v>
      </c>
      <c r="L3" s="40"/>
      <c r="M3" s="171">
        <v>15</v>
      </c>
      <c r="N3" s="40" t="s">
        <v>14</v>
      </c>
      <c r="O3" s="151">
        <f>ROUND(D3*F3*H3*J3/M3,1)</f>
        <v>0</v>
      </c>
      <c r="P3" s="42" t="s">
        <v>15</v>
      </c>
      <c r="Q3" s="43"/>
      <c r="R3" s="150">
        <f>ROUNDUP(O3,0)</f>
        <v>0</v>
      </c>
      <c r="S3" s="45" t="s">
        <v>16</v>
      </c>
      <c r="T3" s="46" t="s">
        <v>17</v>
      </c>
      <c r="U3" s="47"/>
      <c r="V3" s="48"/>
      <c r="W3" s="49"/>
      <c r="X3" s="50" t="s">
        <v>7</v>
      </c>
    </row>
    <row r="4" spans="1:24" s="172" customFormat="1" ht="16.5" customHeight="1">
      <c r="A4" s="173" t="s">
        <v>93</v>
      </c>
      <c r="B4" s="38" t="s">
        <v>7</v>
      </c>
      <c r="C4" s="52"/>
      <c r="D4" s="202"/>
      <c r="E4" s="53"/>
      <c r="F4" s="202" t="s">
        <v>7</v>
      </c>
      <c r="G4" s="6"/>
      <c r="H4" s="108" t="s">
        <v>7</v>
      </c>
      <c r="I4" s="6"/>
      <c r="J4" s="108" t="s">
        <v>7</v>
      </c>
      <c r="K4" s="6"/>
      <c r="L4" s="6"/>
      <c r="M4" s="118" t="s">
        <v>7</v>
      </c>
      <c r="N4" s="6"/>
      <c r="O4" s="152"/>
      <c r="P4" s="55"/>
      <c r="Q4" s="56"/>
      <c r="R4" s="155"/>
      <c r="S4" s="58" t="s">
        <v>7</v>
      </c>
      <c r="T4" s="38" t="s">
        <v>18</v>
      </c>
      <c r="U4" s="59"/>
      <c r="V4" s="60"/>
      <c r="W4" s="53"/>
      <c r="X4" s="61" t="s">
        <v>7</v>
      </c>
    </row>
    <row r="5" spans="1:24" s="172" customFormat="1" ht="21" customHeight="1" thickBot="1">
      <c r="A5" s="174" t="s">
        <v>7</v>
      </c>
      <c r="B5" s="62" t="s">
        <v>19</v>
      </c>
      <c r="C5" s="63" t="s">
        <v>9</v>
      </c>
      <c r="D5" s="203"/>
      <c r="E5" s="64" t="s">
        <v>115</v>
      </c>
      <c r="F5" s="203"/>
      <c r="G5" s="64" t="s">
        <v>11</v>
      </c>
      <c r="H5" s="176">
        <v>0.2</v>
      </c>
      <c r="I5" s="64" t="s">
        <v>12</v>
      </c>
      <c r="J5" s="177"/>
      <c r="K5" s="64" t="s">
        <v>13</v>
      </c>
      <c r="L5" s="64"/>
      <c r="M5" s="177">
        <v>15</v>
      </c>
      <c r="N5" s="64" t="s">
        <v>14</v>
      </c>
      <c r="O5" s="152">
        <f>ROUND(D5*F5*H5*J5/M5,1)</f>
        <v>0</v>
      </c>
      <c r="P5" s="65" t="s">
        <v>20</v>
      </c>
      <c r="Q5" s="66"/>
      <c r="R5" s="153">
        <f>ROUNDUP(O5,0)</f>
        <v>0</v>
      </c>
      <c r="S5" s="68" t="s">
        <v>16</v>
      </c>
      <c r="T5" s="69" t="s">
        <v>21</v>
      </c>
      <c r="U5" s="149">
        <f>(O3+O5)*1.4</f>
        <v>0</v>
      </c>
      <c r="V5" s="71" t="s">
        <v>16</v>
      </c>
      <c r="W5" s="154">
        <f>ROUNDDOWN(U5,0)</f>
        <v>0</v>
      </c>
      <c r="X5" s="73" t="s">
        <v>16</v>
      </c>
    </row>
    <row r="6" spans="1:29" s="172" customFormat="1" ht="21" customHeight="1">
      <c r="A6" s="178"/>
      <c r="B6" s="38" t="s">
        <v>8</v>
      </c>
      <c r="C6" s="39" t="s">
        <v>9</v>
      </c>
      <c r="D6" s="201"/>
      <c r="E6" s="40" t="s">
        <v>115</v>
      </c>
      <c r="F6" s="201"/>
      <c r="G6" s="40" t="s">
        <v>11</v>
      </c>
      <c r="H6" s="170"/>
      <c r="I6" s="40" t="s">
        <v>12</v>
      </c>
      <c r="J6" s="171"/>
      <c r="K6" s="40" t="s">
        <v>13</v>
      </c>
      <c r="L6" s="40"/>
      <c r="M6" s="171">
        <v>15</v>
      </c>
      <c r="N6" s="40" t="s">
        <v>14</v>
      </c>
      <c r="O6" s="151">
        <f>ROUND(D6*F6*H6*J6/M6,1)</f>
        <v>0</v>
      </c>
      <c r="P6" s="31" t="s">
        <v>23</v>
      </c>
      <c r="Q6" s="43"/>
      <c r="R6" s="150">
        <f>ROUNDUP(O6,0)</f>
        <v>0</v>
      </c>
      <c r="S6" s="45" t="s">
        <v>16</v>
      </c>
      <c r="T6" s="46" t="s">
        <v>116</v>
      </c>
      <c r="U6" s="47"/>
      <c r="V6" s="48"/>
      <c r="W6" s="49"/>
      <c r="X6" s="50" t="s">
        <v>7</v>
      </c>
      <c r="AB6" s="206" t="s">
        <v>101</v>
      </c>
      <c r="AC6" s="206"/>
    </row>
    <row r="7" spans="1:29" s="172" customFormat="1" ht="15.75" customHeight="1">
      <c r="A7" s="173"/>
      <c r="B7" s="38" t="s">
        <v>7</v>
      </c>
      <c r="C7" s="52"/>
      <c r="D7" s="202"/>
      <c r="E7" s="53"/>
      <c r="F7" s="202" t="s">
        <v>7</v>
      </c>
      <c r="G7" s="6"/>
      <c r="H7" s="108" t="s">
        <v>7</v>
      </c>
      <c r="I7" s="6"/>
      <c r="J7" s="108" t="s">
        <v>7</v>
      </c>
      <c r="K7" s="6"/>
      <c r="L7" s="6"/>
      <c r="M7" s="118" t="s">
        <v>7</v>
      </c>
      <c r="N7" s="6"/>
      <c r="O7" s="152"/>
      <c r="P7" s="77"/>
      <c r="Q7" s="56"/>
      <c r="R7" s="155"/>
      <c r="S7" s="58" t="s">
        <v>7</v>
      </c>
      <c r="T7" s="38" t="s">
        <v>117</v>
      </c>
      <c r="U7" s="59"/>
      <c r="V7" s="60"/>
      <c r="W7" s="53"/>
      <c r="X7" s="61" t="s">
        <v>7</v>
      </c>
      <c r="AB7" s="207" t="s">
        <v>102</v>
      </c>
      <c r="AC7" s="207"/>
    </row>
    <row r="8" spans="1:29" s="172" customFormat="1" ht="21" customHeight="1" thickBot="1">
      <c r="A8" s="179"/>
      <c r="B8" s="62" t="s">
        <v>19</v>
      </c>
      <c r="C8" s="63" t="s">
        <v>9</v>
      </c>
      <c r="D8" s="203"/>
      <c r="E8" s="64" t="s">
        <v>115</v>
      </c>
      <c r="F8" s="203"/>
      <c r="G8" s="64" t="s">
        <v>11</v>
      </c>
      <c r="H8" s="176"/>
      <c r="I8" s="64" t="s">
        <v>12</v>
      </c>
      <c r="J8" s="177"/>
      <c r="K8" s="64" t="s">
        <v>13</v>
      </c>
      <c r="L8" s="64"/>
      <c r="M8" s="177">
        <v>15</v>
      </c>
      <c r="N8" s="64" t="s">
        <v>14</v>
      </c>
      <c r="O8" s="152">
        <f>ROUND(D8*F8*H8*J8/M8,1)</f>
        <v>0</v>
      </c>
      <c r="P8" s="71" t="s">
        <v>24</v>
      </c>
      <c r="Q8" s="66"/>
      <c r="R8" s="153">
        <f>ROUNDUP(O8,0)</f>
        <v>0</v>
      </c>
      <c r="S8" s="68" t="s">
        <v>16</v>
      </c>
      <c r="T8" s="69" t="s">
        <v>21</v>
      </c>
      <c r="U8" s="149">
        <f>(O6+O8)*1.4</f>
        <v>0</v>
      </c>
      <c r="V8" s="71" t="s">
        <v>16</v>
      </c>
      <c r="W8" s="154">
        <f>ROUNDDOWN(U8,0)</f>
        <v>0</v>
      </c>
      <c r="X8" s="73" t="s">
        <v>16</v>
      </c>
      <c r="AB8" s="206" t="s">
        <v>103</v>
      </c>
      <c r="AC8" s="206"/>
    </row>
    <row r="9" spans="1:29" s="172" customFormat="1" ht="21" customHeight="1">
      <c r="A9" s="178"/>
      <c r="B9" s="38" t="s">
        <v>8</v>
      </c>
      <c r="C9" s="39" t="s">
        <v>9</v>
      </c>
      <c r="D9" s="201"/>
      <c r="E9" s="40" t="s">
        <v>115</v>
      </c>
      <c r="F9" s="201"/>
      <c r="G9" s="40" t="s">
        <v>11</v>
      </c>
      <c r="H9" s="170"/>
      <c r="I9" s="40" t="s">
        <v>12</v>
      </c>
      <c r="J9" s="171"/>
      <c r="K9" s="40" t="s">
        <v>13</v>
      </c>
      <c r="L9" s="40"/>
      <c r="M9" s="171">
        <v>15</v>
      </c>
      <c r="N9" s="40" t="s">
        <v>14</v>
      </c>
      <c r="O9" s="151">
        <f>ROUND(D9*F9*H9*J9/M9,1)</f>
        <v>0</v>
      </c>
      <c r="P9" s="77" t="s">
        <v>26</v>
      </c>
      <c r="Q9" s="43"/>
      <c r="R9" s="150">
        <f>ROUNDUP(O9,0)</f>
        <v>0</v>
      </c>
      <c r="S9" s="45" t="s">
        <v>16</v>
      </c>
      <c r="T9" s="46" t="s">
        <v>107</v>
      </c>
      <c r="U9" s="47"/>
      <c r="V9" s="48"/>
      <c r="W9" s="49"/>
      <c r="X9" s="50" t="s">
        <v>7</v>
      </c>
      <c r="AB9" s="207" t="s">
        <v>104</v>
      </c>
      <c r="AC9" s="207"/>
    </row>
    <row r="10" spans="1:24" s="172" customFormat="1" ht="16.5" customHeight="1">
      <c r="A10" s="173"/>
      <c r="B10" s="38" t="s">
        <v>7</v>
      </c>
      <c r="C10" s="52"/>
      <c r="D10" s="202"/>
      <c r="E10" s="53"/>
      <c r="F10" s="202" t="s">
        <v>7</v>
      </c>
      <c r="G10" s="6"/>
      <c r="H10" s="108" t="s">
        <v>7</v>
      </c>
      <c r="I10" s="6"/>
      <c r="J10" s="108" t="s">
        <v>7</v>
      </c>
      <c r="K10" s="6"/>
      <c r="L10" s="6"/>
      <c r="M10" s="118" t="s">
        <v>7</v>
      </c>
      <c r="N10" s="6"/>
      <c r="O10" s="152"/>
      <c r="P10" s="77"/>
      <c r="Q10" s="56"/>
      <c r="R10" s="155"/>
      <c r="S10" s="58" t="s">
        <v>7</v>
      </c>
      <c r="T10" s="38" t="s">
        <v>117</v>
      </c>
      <c r="U10" s="59"/>
      <c r="V10" s="60"/>
      <c r="W10" s="53"/>
      <c r="X10" s="61" t="s">
        <v>7</v>
      </c>
    </row>
    <row r="11" spans="1:24" s="172" customFormat="1" ht="21" customHeight="1" thickBot="1">
      <c r="A11" s="179"/>
      <c r="B11" s="62" t="s">
        <v>19</v>
      </c>
      <c r="C11" s="63" t="s">
        <v>9</v>
      </c>
      <c r="D11" s="203"/>
      <c r="E11" s="64" t="s">
        <v>115</v>
      </c>
      <c r="F11" s="203"/>
      <c r="G11" s="64" t="s">
        <v>11</v>
      </c>
      <c r="H11" s="176"/>
      <c r="I11" s="64" t="s">
        <v>12</v>
      </c>
      <c r="J11" s="177"/>
      <c r="K11" s="64" t="s">
        <v>13</v>
      </c>
      <c r="L11" s="64"/>
      <c r="M11" s="177">
        <v>15</v>
      </c>
      <c r="N11" s="64" t="s">
        <v>14</v>
      </c>
      <c r="O11" s="152">
        <f>ROUND(D11*F11*H11*J11/M11,1)</f>
        <v>0</v>
      </c>
      <c r="P11" s="71" t="s">
        <v>30</v>
      </c>
      <c r="Q11" s="66"/>
      <c r="R11" s="153">
        <f>ROUNDUP(O11,0)</f>
        <v>0</v>
      </c>
      <c r="S11" s="68" t="s">
        <v>16</v>
      </c>
      <c r="T11" s="69" t="s">
        <v>21</v>
      </c>
      <c r="U11" s="149">
        <f>(O9+O11)*1.4</f>
        <v>0</v>
      </c>
      <c r="V11" s="71" t="s">
        <v>16</v>
      </c>
      <c r="W11" s="154">
        <f>ROUNDDOWN(U11,0)</f>
        <v>0</v>
      </c>
      <c r="X11" s="73" t="s">
        <v>16</v>
      </c>
    </row>
    <row r="12" spans="1:24" s="172" customFormat="1" ht="21" customHeight="1">
      <c r="A12" s="178"/>
      <c r="B12" s="38" t="s">
        <v>8</v>
      </c>
      <c r="C12" s="39" t="s">
        <v>9</v>
      </c>
      <c r="D12" s="201"/>
      <c r="E12" s="40" t="s">
        <v>115</v>
      </c>
      <c r="F12" s="201"/>
      <c r="G12" s="40" t="s">
        <v>11</v>
      </c>
      <c r="H12" s="170"/>
      <c r="I12" s="40" t="s">
        <v>12</v>
      </c>
      <c r="J12" s="171"/>
      <c r="K12" s="40" t="s">
        <v>13</v>
      </c>
      <c r="L12" s="40"/>
      <c r="M12" s="171">
        <v>15</v>
      </c>
      <c r="N12" s="40" t="s">
        <v>14</v>
      </c>
      <c r="O12" s="151">
        <f>ROUND(D12*F12*H12*J12/M12,1)</f>
        <v>0</v>
      </c>
      <c r="P12" s="77" t="s">
        <v>31</v>
      </c>
      <c r="Q12" s="43"/>
      <c r="R12" s="150">
        <f>ROUNDUP(O12,0)</f>
        <v>0</v>
      </c>
      <c r="S12" s="45" t="s">
        <v>16</v>
      </c>
      <c r="T12" s="46" t="s">
        <v>108</v>
      </c>
      <c r="U12" s="47"/>
      <c r="V12" s="48"/>
      <c r="W12" s="49"/>
      <c r="X12" s="50" t="s">
        <v>7</v>
      </c>
    </row>
    <row r="13" spans="1:24" s="172" customFormat="1" ht="16.5" customHeight="1">
      <c r="A13" s="173"/>
      <c r="B13" s="38" t="s">
        <v>7</v>
      </c>
      <c r="C13" s="52"/>
      <c r="D13" s="202"/>
      <c r="E13" s="53"/>
      <c r="F13" s="202" t="s">
        <v>7</v>
      </c>
      <c r="G13" s="6"/>
      <c r="H13" s="108" t="s">
        <v>7</v>
      </c>
      <c r="I13" s="6"/>
      <c r="J13" s="108" t="s">
        <v>7</v>
      </c>
      <c r="K13" s="6"/>
      <c r="L13" s="6"/>
      <c r="M13" s="118" t="s">
        <v>7</v>
      </c>
      <c r="N13" s="6"/>
      <c r="O13" s="152"/>
      <c r="P13" s="77"/>
      <c r="Q13" s="56"/>
      <c r="R13" s="155"/>
      <c r="S13" s="58" t="s">
        <v>7</v>
      </c>
      <c r="T13" s="38" t="s">
        <v>117</v>
      </c>
      <c r="U13" s="59"/>
      <c r="V13" s="60"/>
      <c r="W13" s="53"/>
      <c r="X13" s="61" t="s">
        <v>7</v>
      </c>
    </row>
    <row r="14" spans="1:24" s="172" customFormat="1" ht="21" customHeight="1" thickBot="1">
      <c r="A14" s="180"/>
      <c r="B14" s="62" t="s">
        <v>19</v>
      </c>
      <c r="C14" s="63" t="s">
        <v>9</v>
      </c>
      <c r="D14" s="203"/>
      <c r="E14" s="64" t="s">
        <v>115</v>
      </c>
      <c r="F14" s="203"/>
      <c r="G14" s="64" t="s">
        <v>11</v>
      </c>
      <c r="H14" s="176"/>
      <c r="I14" s="64" t="s">
        <v>12</v>
      </c>
      <c r="J14" s="177"/>
      <c r="K14" s="64" t="s">
        <v>13</v>
      </c>
      <c r="L14" s="64"/>
      <c r="M14" s="177">
        <v>15</v>
      </c>
      <c r="N14" s="64" t="s">
        <v>14</v>
      </c>
      <c r="O14" s="152">
        <f>ROUND(D14*F14*H14*J14/M14,1)</f>
        <v>0</v>
      </c>
      <c r="P14" s="71" t="s">
        <v>32</v>
      </c>
      <c r="Q14" s="66"/>
      <c r="R14" s="153">
        <f>ROUNDUP(O14,0)</f>
        <v>0</v>
      </c>
      <c r="S14" s="68" t="s">
        <v>16</v>
      </c>
      <c r="T14" s="69" t="s">
        <v>21</v>
      </c>
      <c r="U14" s="149">
        <f>(O12+O14)*1.4</f>
        <v>0</v>
      </c>
      <c r="V14" s="71" t="s">
        <v>16</v>
      </c>
      <c r="W14" s="154">
        <f>ROUNDDOWN(U14,0)</f>
        <v>0</v>
      </c>
      <c r="X14" s="73" t="s">
        <v>16</v>
      </c>
    </row>
    <row r="15" spans="1:24" s="172" customFormat="1" ht="21" customHeight="1">
      <c r="A15" s="178"/>
      <c r="B15" s="38" t="s">
        <v>8</v>
      </c>
      <c r="C15" s="39" t="s">
        <v>9</v>
      </c>
      <c r="D15" s="201"/>
      <c r="E15" s="40" t="s">
        <v>115</v>
      </c>
      <c r="F15" s="201"/>
      <c r="G15" s="40" t="s">
        <v>11</v>
      </c>
      <c r="H15" s="170"/>
      <c r="I15" s="40" t="s">
        <v>12</v>
      </c>
      <c r="J15" s="171"/>
      <c r="K15" s="40" t="s">
        <v>13</v>
      </c>
      <c r="L15" s="40"/>
      <c r="M15" s="171">
        <v>15</v>
      </c>
      <c r="N15" s="40" t="s">
        <v>14</v>
      </c>
      <c r="O15" s="151">
        <f>ROUND(D15*F15*H15*J15/M15,1)</f>
        <v>0</v>
      </c>
      <c r="P15" s="77" t="s">
        <v>119</v>
      </c>
      <c r="Q15" s="43"/>
      <c r="R15" s="150">
        <f>ROUNDUP(O15,0)</f>
        <v>0</v>
      </c>
      <c r="S15" s="103" t="s">
        <v>16</v>
      </c>
      <c r="T15" s="46" t="s">
        <v>109</v>
      </c>
      <c r="U15" s="47"/>
      <c r="V15" s="48"/>
      <c r="W15" s="49"/>
      <c r="X15" s="50" t="s">
        <v>7</v>
      </c>
    </row>
    <row r="16" spans="1:24" s="172" customFormat="1" ht="16.5" customHeight="1">
      <c r="A16" s="173"/>
      <c r="B16" s="38" t="s">
        <v>7</v>
      </c>
      <c r="C16" s="52"/>
      <c r="D16" s="202"/>
      <c r="E16" s="53"/>
      <c r="F16" s="202" t="s">
        <v>7</v>
      </c>
      <c r="G16" s="6"/>
      <c r="H16" s="108" t="s">
        <v>7</v>
      </c>
      <c r="I16" s="6"/>
      <c r="J16" s="108" t="s">
        <v>7</v>
      </c>
      <c r="K16" s="6"/>
      <c r="L16" s="6"/>
      <c r="M16" s="118" t="s">
        <v>7</v>
      </c>
      <c r="N16" s="6"/>
      <c r="O16" s="152"/>
      <c r="P16" s="77"/>
      <c r="Q16" s="56"/>
      <c r="R16" s="155"/>
      <c r="S16" s="58" t="s">
        <v>7</v>
      </c>
      <c r="T16" s="38" t="s">
        <v>118</v>
      </c>
      <c r="U16" s="59"/>
      <c r="V16" s="60"/>
      <c r="W16" s="53"/>
      <c r="X16" s="61" t="s">
        <v>7</v>
      </c>
    </row>
    <row r="17" spans="1:24" s="172" customFormat="1" ht="21" customHeight="1" thickBot="1">
      <c r="A17" s="180" t="s">
        <v>7</v>
      </c>
      <c r="B17" s="62" t="s">
        <v>19</v>
      </c>
      <c r="C17" s="63" t="s">
        <v>9</v>
      </c>
      <c r="D17" s="203"/>
      <c r="E17" s="64" t="s">
        <v>115</v>
      </c>
      <c r="F17" s="203"/>
      <c r="G17" s="64" t="s">
        <v>11</v>
      </c>
      <c r="H17" s="176"/>
      <c r="I17" s="64" t="s">
        <v>12</v>
      </c>
      <c r="J17" s="177"/>
      <c r="K17" s="64" t="s">
        <v>13</v>
      </c>
      <c r="L17" s="64"/>
      <c r="M17" s="177">
        <v>15</v>
      </c>
      <c r="N17" s="64" t="s">
        <v>14</v>
      </c>
      <c r="O17" s="152">
        <f>ROUND(D17*F17*H17*J17/M17,1)</f>
        <v>0</v>
      </c>
      <c r="P17" s="71" t="s">
        <v>120</v>
      </c>
      <c r="Q17" s="66"/>
      <c r="R17" s="153">
        <f>ROUNDUP(O17,0)</f>
        <v>0</v>
      </c>
      <c r="S17" s="68" t="s">
        <v>16</v>
      </c>
      <c r="T17" s="69" t="s">
        <v>21</v>
      </c>
      <c r="U17" s="149">
        <f>(O15+O17)*1.4</f>
        <v>0</v>
      </c>
      <c r="V17" s="71" t="s">
        <v>16</v>
      </c>
      <c r="W17" s="154">
        <f>ROUNDDOWN(U17,0)</f>
        <v>0</v>
      </c>
      <c r="X17" s="73" t="s">
        <v>16</v>
      </c>
    </row>
    <row r="18" spans="13:24" ht="33" customHeight="1" thickBot="1">
      <c r="M18" s="143" t="s">
        <v>34</v>
      </c>
      <c r="N18" s="144"/>
      <c r="O18" s="144"/>
      <c r="P18" s="145"/>
      <c r="Q18" s="22"/>
      <c r="R18" s="160">
        <f>SUM(R3,R5,R6,R8,R9,R11,R12,R14,R15,R17)</f>
        <v>0</v>
      </c>
      <c r="S18" s="23" t="s">
        <v>16</v>
      </c>
      <c r="T18" s="146" t="s">
        <v>35</v>
      </c>
      <c r="U18" s="147"/>
      <c r="V18" s="148"/>
      <c r="W18" s="159">
        <f>SUM(W17,W5,W8,W11,W14)</f>
        <v>0</v>
      </c>
      <c r="X18" s="25" t="s">
        <v>16</v>
      </c>
    </row>
    <row r="19" spans="13:25" ht="14.25" customHeight="1">
      <c r="M19" s="26"/>
      <c r="N19" s="26"/>
      <c r="O19" s="27"/>
      <c r="P19" s="28"/>
      <c r="Q19" s="29"/>
      <c r="R19" s="30"/>
      <c r="S19" s="31"/>
      <c r="T19" s="32"/>
      <c r="U19" s="27"/>
      <c r="V19" s="28"/>
      <c r="W19" s="28"/>
      <c r="X19" s="28"/>
      <c r="Y19" s="1"/>
    </row>
    <row r="20" spans="1:20" ht="25.5" customHeight="1" thickBot="1">
      <c r="A20" s="181" t="s">
        <v>77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3"/>
    </row>
    <row r="21" spans="1:24" s="168" customFormat="1" ht="21.75" customHeight="1" thickBot="1">
      <c r="A21" s="109" t="s">
        <v>68</v>
      </c>
      <c r="B21" s="88"/>
      <c r="C21" s="89"/>
      <c r="D21" s="184" t="s">
        <v>38</v>
      </c>
      <c r="E21" s="185"/>
      <c r="F21" s="185"/>
      <c r="G21" s="186"/>
      <c r="H21" s="185" t="s">
        <v>39</v>
      </c>
      <c r="I21" s="185"/>
      <c r="J21" s="185"/>
      <c r="K21" s="185"/>
      <c r="L21" s="185"/>
      <c r="M21" s="186"/>
      <c r="N21" s="185" t="s">
        <v>40</v>
      </c>
      <c r="O21" s="185"/>
      <c r="P21" s="187"/>
      <c r="Q21" s="188" t="s">
        <v>41</v>
      </c>
      <c r="R21" s="188"/>
      <c r="S21" s="189">
        <v>2</v>
      </c>
      <c r="T21" s="188" t="s">
        <v>42</v>
      </c>
      <c r="U21" s="188"/>
      <c r="V21" s="188"/>
      <c r="W21" s="190">
        <f>G21*M21*P21/S21</f>
        <v>0</v>
      </c>
      <c r="X21" s="112" t="s">
        <v>43</v>
      </c>
    </row>
    <row r="22" spans="1:24" s="168" customFormat="1" ht="21.75" customHeight="1" thickBot="1">
      <c r="A22" s="100" t="s">
        <v>69</v>
      </c>
      <c r="B22" s="94"/>
      <c r="C22" s="95"/>
      <c r="D22" s="191"/>
      <c r="E22" s="158" t="s">
        <v>45</v>
      </c>
      <c r="F22" s="109" t="s">
        <v>70</v>
      </c>
      <c r="G22" s="97"/>
      <c r="H22" s="98"/>
      <c r="I22" s="99"/>
      <c r="J22" s="192"/>
      <c r="K22" s="130" t="s">
        <v>43</v>
      </c>
      <c r="L22" s="109" t="s">
        <v>71</v>
      </c>
      <c r="M22" s="193"/>
      <c r="N22" s="194"/>
      <c r="O22" s="157">
        <f>SUM(W21,J22,D22)</f>
        <v>0</v>
      </c>
      <c r="P22" s="131" t="s">
        <v>43</v>
      </c>
      <c r="Q22" s="109" t="s">
        <v>48</v>
      </c>
      <c r="R22" s="109"/>
      <c r="S22" s="87"/>
      <c r="T22" s="115"/>
      <c r="U22" s="101"/>
      <c r="V22" s="101"/>
      <c r="W22" s="195"/>
      <c r="X22" s="93" t="s">
        <v>43</v>
      </c>
    </row>
    <row r="23" spans="1:25" s="168" customFormat="1" ht="8.25" customHeight="1">
      <c r="A23" s="58"/>
      <c r="B23" s="55"/>
      <c r="C23" s="55"/>
      <c r="D23" s="55"/>
      <c r="E23" s="102"/>
      <c r="F23" s="103"/>
      <c r="G23" s="58"/>
      <c r="H23" s="14"/>
      <c r="I23" s="14"/>
      <c r="J23" s="58"/>
      <c r="K23" s="105"/>
      <c r="L23" s="103"/>
      <c r="M23" s="55"/>
      <c r="N23" s="55"/>
      <c r="O23" s="104"/>
      <c r="P23" s="103"/>
      <c r="Q23" s="58"/>
      <c r="R23" s="58"/>
      <c r="S23" s="58"/>
      <c r="T23" s="55"/>
      <c r="U23" s="55"/>
      <c r="V23" s="103"/>
      <c r="W23" s="156"/>
      <c r="X23" s="105"/>
      <c r="Y23" s="58"/>
    </row>
    <row r="24" spans="1:24" ht="15.75" customHeight="1">
      <c r="A24" s="5" t="s">
        <v>49</v>
      </c>
      <c r="B24" s="1"/>
      <c r="C24" s="37">
        <v>1</v>
      </c>
      <c r="D24" s="5" t="s">
        <v>50</v>
      </c>
      <c r="E24" s="1"/>
      <c r="F24" s="1"/>
      <c r="G24" s="1"/>
      <c r="H24" s="1"/>
      <c r="I24" s="1"/>
      <c r="J24" s="1"/>
      <c r="K24" s="1" t="s">
        <v>7</v>
      </c>
      <c r="L24" s="1" t="s">
        <v>7</v>
      </c>
      <c r="M24" s="1" t="s">
        <v>7</v>
      </c>
      <c r="N24" s="1"/>
      <c r="O24" s="2"/>
      <c r="P24" s="208" t="s">
        <v>105</v>
      </c>
      <c r="Q24" s="208"/>
      <c r="R24" s="208"/>
      <c r="S24" s="208"/>
      <c r="T24" s="208"/>
      <c r="U24" s="208"/>
      <c r="V24" s="208"/>
      <c r="W24" s="208"/>
      <c r="X24" s="208"/>
    </row>
    <row r="25" spans="1:18" ht="15.75" customHeight="1">
      <c r="A25" s="196"/>
      <c r="B25" s="196"/>
      <c r="C25" s="197">
        <v>2</v>
      </c>
      <c r="D25" s="197" t="s">
        <v>79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</row>
    <row r="26" spans="3:4" ht="15.75" customHeight="1">
      <c r="C26" s="183">
        <v>3</v>
      </c>
      <c r="D26" s="183" t="s">
        <v>100</v>
      </c>
    </row>
    <row r="27" spans="3:4" ht="15.75" customHeight="1">
      <c r="C27" s="183">
        <v>4</v>
      </c>
      <c r="D27" s="183" t="s">
        <v>64</v>
      </c>
    </row>
    <row r="28" spans="3:4" ht="15.75" customHeight="1">
      <c r="C28" s="183">
        <v>5</v>
      </c>
      <c r="D28" s="183" t="s">
        <v>76</v>
      </c>
    </row>
    <row r="29" spans="3:4" ht="15.75" customHeight="1">
      <c r="C29" s="183">
        <v>6</v>
      </c>
      <c r="D29" s="183" t="s">
        <v>66</v>
      </c>
    </row>
    <row r="30" spans="3:4" ht="15.75" customHeight="1">
      <c r="C30" s="183">
        <v>7</v>
      </c>
      <c r="D30" s="183" t="s">
        <v>53</v>
      </c>
    </row>
    <row r="31" spans="3:4" ht="15.75" customHeight="1">
      <c r="C31" s="183">
        <v>8</v>
      </c>
      <c r="D31" s="183" t="s">
        <v>67</v>
      </c>
    </row>
    <row r="32" spans="3:4" ht="15.75" customHeight="1">
      <c r="C32" s="183">
        <v>9</v>
      </c>
      <c r="D32" s="183" t="s">
        <v>55</v>
      </c>
    </row>
    <row r="33" spans="3:4" ht="18" customHeight="1">
      <c r="C33" s="198">
        <v>10</v>
      </c>
      <c r="D33" s="183" t="s">
        <v>106</v>
      </c>
    </row>
    <row r="34" spans="3:5" ht="18" customHeight="1">
      <c r="C34" s="183"/>
      <c r="D34" s="183"/>
      <c r="E34" s="199"/>
    </row>
    <row r="35" spans="3:4" ht="18" customHeight="1">
      <c r="C35" s="183"/>
      <c r="D35" s="183"/>
    </row>
    <row r="36" spans="3:4" ht="18" customHeight="1">
      <c r="C36" s="183"/>
      <c r="D36" s="183"/>
    </row>
    <row r="37" spans="3:4" ht="18" customHeight="1">
      <c r="C37" s="183"/>
      <c r="D37" s="183"/>
    </row>
    <row r="38" spans="3:4" ht="18" customHeight="1">
      <c r="C38" s="183"/>
      <c r="D38" s="183"/>
    </row>
    <row r="39" spans="3:4" ht="18" customHeight="1">
      <c r="C39" s="183"/>
      <c r="D39" s="183"/>
    </row>
    <row r="40" spans="3:4" ht="18" customHeight="1">
      <c r="C40" s="183"/>
      <c r="D40" s="183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</sheetData>
  <sheetProtection/>
  <mergeCells count="6">
    <mergeCell ref="A1:X1"/>
    <mergeCell ref="AB6:AC6"/>
    <mergeCell ref="AB7:AC7"/>
    <mergeCell ref="AB8:AC8"/>
    <mergeCell ref="AB9:AC9"/>
    <mergeCell ref="P24:X24"/>
  </mergeCells>
  <printOptions/>
  <pageMargins left="0.3937007874015748" right="0.1968503937007874" top="0.4330708661417323" bottom="0.4330708661417323" header="0.3937007874015748" footer="0.3937007874015748"/>
  <pageSetup fitToHeight="1" fitToWidth="1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臼山 重美</dc:creator>
  <cp:keywords/>
  <dc:description/>
  <cp:lastModifiedBy>臼山 重美</cp:lastModifiedBy>
  <cp:lastPrinted>2013-09-21T02:26:55Z</cp:lastPrinted>
  <dcterms:created xsi:type="dcterms:W3CDTF">1999-05-30T23:12:25Z</dcterms:created>
  <dcterms:modified xsi:type="dcterms:W3CDTF">2013-10-02T05:23:18Z</dcterms:modified>
  <cp:category/>
  <cp:version/>
  <cp:contentType/>
  <cp:contentStatus/>
</cp:coreProperties>
</file>