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75" windowWidth="15480" windowHeight="11640" tabRatio="783" activeTab="0"/>
  </bookViews>
  <sheets>
    <sheet name="表紙" sheetId="1" r:id="rId1"/>
    <sheet name="P183" sheetId="2" r:id="rId2"/>
    <sheet name="P184" sheetId="3" r:id="rId3"/>
    <sheet name="P185" sheetId="4" r:id="rId4"/>
    <sheet name="P186" sheetId="5" r:id="rId5"/>
    <sheet name="P187" sheetId="6" r:id="rId6"/>
    <sheet name="P188" sheetId="7" r:id="rId7"/>
    <sheet name="P189" sheetId="8" r:id="rId8"/>
    <sheet name="P190" sheetId="9" r:id="rId9"/>
    <sheet name="P191" sheetId="10" r:id="rId10"/>
    <sheet name="P192" sheetId="11" r:id="rId11"/>
    <sheet name="P193" sheetId="12" r:id="rId12"/>
    <sheet name="P194" sheetId="13" r:id="rId13"/>
    <sheet name="P195" sheetId="14" r:id="rId14"/>
    <sheet name="P196" sheetId="15" r:id="rId15"/>
    <sheet name="P197" sheetId="16" r:id="rId16"/>
    <sheet name="P198" sheetId="17" r:id="rId17"/>
    <sheet name="P199" sheetId="18" r:id="rId18"/>
    <sheet name="P200" sheetId="19" r:id="rId19"/>
    <sheet name="P201" sheetId="20" r:id="rId20"/>
    <sheet name="P202" sheetId="21" r:id="rId21"/>
  </sheets>
  <externalReferences>
    <externalReference r:id="rId24"/>
  </externalReferences>
  <definedNames>
    <definedName name="OLE_LINK1" localSheetId="1">'P183'!$C$21</definedName>
    <definedName name="OLE_LINK1" localSheetId="3">'P185'!#REF!</definedName>
    <definedName name="OLE_LINK1" localSheetId="5">'P187'!#REF!</definedName>
    <definedName name="OLE_LINK1" localSheetId="7">'P189'!#REF!</definedName>
    <definedName name="OLE_LINK1" localSheetId="9">'P191'!#REF!</definedName>
    <definedName name="OLE_LINK1" localSheetId="11">'P193'!#REF!</definedName>
    <definedName name="OLE_LINK1" localSheetId="13">'P195'!#REF!</definedName>
    <definedName name="OLE_LINK1" localSheetId="15">'P197'!#REF!</definedName>
    <definedName name="OLE_LINK1" localSheetId="17">'P199'!#REF!</definedName>
    <definedName name="OLE_LINK1" localSheetId="19">'P201'!#REF!</definedName>
    <definedName name="_xlnm.Print_Area" localSheetId="2">'P184'!$A:$AR</definedName>
    <definedName name="_xlnm.Print_Area" localSheetId="4">'P186'!$A$1:$J$40</definedName>
    <definedName name="_xlnm.Print_Area" localSheetId="12">'P194'!$A$1:$AZ$37</definedName>
    <definedName name="_xlnm.Print_Area" localSheetId="14">'P196'!$A$1:$AY$43</definedName>
    <definedName name="_xlnm.Print_Area" localSheetId="19">'P201'!$A$1:$P$49</definedName>
  </definedNames>
  <calcPr fullCalcOnLoad="1"/>
</workbook>
</file>

<file path=xl/sharedStrings.xml><?xml version="1.0" encoding="utf-8"?>
<sst xmlns="http://schemas.openxmlformats.org/spreadsheetml/2006/main" count="1711" uniqueCount="686">
  <si>
    <r>
      <t>平成</t>
    </r>
    <r>
      <rPr>
        <b/>
        <sz val="8.5"/>
        <rFont val="ＭＳ ゴシック"/>
        <family val="3"/>
      </rPr>
      <t>21</t>
    </r>
    <r>
      <rPr>
        <sz val="8.5"/>
        <color indexed="9"/>
        <rFont val="ＭＳ ゴシック"/>
        <family val="3"/>
      </rPr>
      <t>年</t>
    </r>
  </si>
  <si>
    <t>（平成21年４月１日）</t>
  </si>
  <si>
    <t>危機管理室</t>
  </si>
  <si>
    <t>男女協働・子ども家庭支援センター担当課</t>
  </si>
  <si>
    <t>文京保健所</t>
  </si>
  <si>
    <t>都市計画部</t>
  </si>
  <si>
    <t>計画調整課</t>
  </si>
  <si>
    <t>指導課</t>
  </si>
  <si>
    <t>住宅課</t>
  </si>
  <si>
    <t>地域整備課</t>
  </si>
  <si>
    <t>建築課</t>
  </si>
  <si>
    <t>土木部</t>
  </si>
  <si>
    <t>管理課</t>
  </si>
  <si>
    <t>道路課</t>
  </si>
  <si>
    <t>みどり公園課</t>
  </si>
  <si>
    <t>資源環境部</t>
  </si>
  <si>
    <t>文京清掃事務所</t>
  </si>
  <si>
    <t>施設管理部</t>
  </si>
  <si>
    <t>施設管理課</t>
  </si>
  <si>
    <t>庶務課</t>
  </si>
  <si>
    <t>学務課</t>
  </si>
  <si>
    <t>教育指導課</t>
  </si>
  <si>
    <t>教育センター</t>
  </si>
  <si>
    <t>図書館</t>
  </si>
  <si>
    <t>会計管理室</t>
  </si>
  <si>
    <t>監査事務局</t>
  </si>
  <si>
    <t>選挙管理委員会事務局</t>
  </si>
  <si>
    <t>区議会事務局</t>
  </si>
  <si>
    <t>学校・幼稚園</t>
  </si>
  <si>
    <t>(財)文京アカデミー派遣</t>
  </si>
  <si>
    <t>(社福)文京区社会福祉協議会派遣</t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</si>
  <si>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</si>
  <si>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r>
      <t>（３）組織別</t>
    </r>
    <r>
      <rPr>
        <sz val="10"/>
        <rFont val="ＭＳ 明朝"/>
        <family val="1"/>
      </rPr>
      <t>（つづき）</t>
    </r>
  </si>
  <si>
    <t>教育公務員</t>
  </si>
  <si>
    <t xml:space="preserve"> 注）地方公務員法第28条の４に基づく再任用職員を含む。</t>
  </si>
  <si>
    <t>（１）年齢別党派別議員数</t>
  </si>
  <si>
    <t>年　　　　　齢</t>
  </si>
  <si>
    <t>党　　　　　　　　　　　　　　　　　　　　　　派</t>
  </si>
  <si>
    <r>
      <t>平成</t>
    </r>
    <r>
      <rPr>
        <b/>
        <sz val="8.5"/>
        <rFont val="ＭＳ ゴシック"/>
        <family val="3"/>
      </rPr>
      <t>21．８．30</t>
    </r>
    <r>
      <rPr>
        <sz val="8.5"/>
        <color indexed="9"/>
        <rFont val="ＭＳ ゴシック"/>
        <family val="3"/>
      </rPr>
      <t>日</t>
    </r>
  </si>
  <si>
    <r>
      <t>平成</t>
    </r>
    <r>
      <rPr>
        <b/>
        <sz val="8.5"/>
        <rFont val="ＭＳ ゴシック"/>
        <family val="3"/>
      </rPr>
      <t>21．８．30</t>
    </r>
    <r>
      <rPr>
        <sz val="8.5"/>
        <color indexed="9"/>
        <rFont val="ＭＳ ゴシック"/>
        <family val="3"/>
      </rPr>
      <t>日</t>
    </r>
  </si>
  <si>
    <r>
      <t>平成</t>
    </r>
    <r>
      <rPr>
        <b/>
        <sz val="8.5"/>
        <rFont val="ＭＳ ゴシック"/>
        <family val="3"/>
      </rPr>
      <t>21．７．12</t>
    </r>
    <r>
      <rPr>
        <sz val="8.5"/>
        <color indexed="9"/>
        <rFont val="ＭＳ ゴシック"/>
        <family val="3"/>
      </rPr>
      <t>日</t>
    </r>
  </si>
  <si>
    <t>（平成21年12月10日現在）</t>
  </si>
  <si>
    <r>
      <t>平　成　17　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</si>
  <si>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21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</si>
  <si>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　17　年</t>
    </r>
  </si>
  <si>
    <t>30(24)</t>
  </si>
  <si>
    <r>
      <t>平　成</t>
    </r>
    <r>
      <rPr>
        <sz val="8.5"/>
        <rFont val="ＭＳ ゴシック"/>
        <family val="3"/>
      </rPr>
      <t>　20　</t>
    </r>
    <r>
      <rPr>
        <sz val="8.5"/>
        <color indexed="9"/>
        <rFont val="ＭＳ ゴシック"/>
        <family val="3"/>
      </rPr>
      <t>年</t>
    </r>
  </si>
  <si>
    <t>（平成21年12月31日）</t>
  </si>
  <si>
    <r>
      <t>平成17年</t>
    </r>
  </si>
  <si>
    <r>
      <t>平成</t>
    </r>
    <r>
      <rPr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</t>
    </r>
  </si>
  <si>
    <t>公　明　党</t>
  </si>
  <si>
    <t xml:space="preserve"> 資料：選挙管理委員会事務局</t>
  </si>
  <si>
    <t xml:space="preserve"> 　〃　 第二</t>
  </si>
  <si>
    <t xml:space="preserve"> 　〃　 第三</t>
  </si>
  <si>
    <t>　 〃　 第四</t>
  </si>
  <si>
    <r>
      <t>＝無所属（自治市民</t>
    </r>
    <r>
      <rPr>
        <sz val="8.5"/>
        <rFont val="Century"/>
        <family val="1"/>
      </rPr>
      <t>’</t>
    </r>
    <r>
      <rPr>
        <sz val="8.5"/>
        <rFont val="ＭＳ 明朝"/>
        <family val="1"/>
      </rPr>
      <t>93）</t>
    </r>
  </si>
  <si>
    <t>　　　　 公明＝都議会公明党　　　　　　　　　　　　無（市党）</t>
  </si>
  <si>
    <t>　　　　 共産＝日本共産党東京都議会議員団　　　　　無（フォ）</t>
  </si>
  <si>
    <t>二院クラブ1,271票(1.5%)
自由連合1,178票(1.4%)</t>
  </si>
  <si>
    <t>新党日本</t>
  </si>
  <si>
    <r>
      <t>平　成</t>
    </r>
    <r>
      <rPr>
        <sz val="8.5"/>
        <rFont val="ＭＳ 明朝"/>
        <family val="1"/>
      </rPr>
      <t>　18　</t>
    </r>
    <r>
      <rPr>
        <sz val="8.5"/>
        <color indexed="9"/>
        <rFont val="ＭＳ 明朝"/>
        <family val="1"/>
      </rPr>
      <t>年</t>
    </r>
  </si>
  <si>
    <t>43(10)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</si>
  <si>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</si>
  <si>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t>文  京  区</t>
  </si>
  <si>
    <t>足　立　区</t>
  </si>
  <si>
    <t>文　京　区</t>
  </si>
  <si>
    <t>江 戸 川 区</t>
  </si>
  <si>
    <t>国民新党1,905票(1.9%)
女性党1,168票(1.2%)</t>
  </si>
  <si>
    <t>高齢福祉課</t>
  </si>
  <si>
    <t>障害福祉課</t>
  </si>
  <si>
    <t>生活福祉課</t>
  </si>
  <si>
    <t>介護保険課</t>
  </si>
  <si>
    <t>国保年金課</t>
  </si>
  <si>
    <t>福祉センター</t>
  </si>
  <si>
    <t>生活衛生課</t>
  </si>
  <si>
    <t>健康推進課</t>
  </si>
  <si>
    <t>予防対策課</t>
  </si>
  <si>
    <t>保健サービスセンター</t>
  </si>
  <si>
    <r>
      <t>葛</t>
    </r>
    <r>
      <rPr>
        <sz val="8.5"/>
        <rFont val="ＭＳ 明朝"/>
        <family val="1"/>
      </rPr>
      <t>飾区</t>
    </r>
  </si>
  <si>
    <t xml:space="preserve"> 注）常任委員会は連合審査会を含む。</t>
  </si>
  <si>
    <t>民 主 党</t>
  </si>
  <si>
    <t>日本共産党</t>
  </si>
  <si>
    <r>
      <t>平　成　12　年</t>
    </r>
  </si>
  <si>
    <t>（平成21年９月２日）</t>
  </si>
  <si>
    <t>男女協働子育て支援部</t>
  </si>
  <si>
    <t>子育て支援課</t>
  </si>
  <si>
    <t>児童青少年課</t>
  </si>
  <si>
    <t>保育課</t>
  </si>
  <si>
    <t>保健衛生部</t>
  </si>
  <si>
    <t>（２）衆議院（比例代表選出）議員選挙</t>
  </si>
  <si>
    <t>都区部投票率(％)</t>
  </si>
  <si>
    <t>平成13年７月29日</t>
  </si>
  <si>
    <r>
      <t>平成</t>
    </r>
    <r>
      <rPr>
        <sz val="8.5"/>
        <rFont val="ＭＳ 明朝"/>
        <family val="1"/>
      </rPr>
      <t>16．７．11</t>
    </r>
    <r>
      <rPr>
        <sz val="8.5"/>
        <color indexed="9"/>
        <rFont val="ＭＳ 明朝"/>
        <family val="1"/>
      </rPr>
      <t>日</t>
    </r>
  </si>
  <si>
    <r>
      <t>平成</t>
    </r>
    <r>
      <rPr>
        <b/>
        <sz val="8.5"/>
        <rFont val="ＭＳ ゴシック"/>
        <family val="3"/>
      </rPr>
      <t>19．７．29</t>
    </r>
    <r>
      <rPr>
        <sz val="8.5"/>
        <color indexed="9"/>
        <rFont val="ＭＳ ゴシック"/>
        <family val="3"/>
      </rPr>
      <t>日</t>
    </r>
  </si>
  <si>
    <t>東 京 都 選 出 当 選 者 得 票 数</t>
  </si>
  <si>
    <t>文  京  区</t>
  </si>
  <si>
    <t>江 戸 川 区</t>
  </si>
  <si>
    <t>執 行 年 月 日</t>
  </si>
  <si>
    <t>平成11年４月11日</t>
  </si>
  <si>
    <r>
      <t>平成</t>
    </r>
    <r>
      <rPr>
        <sz val="8.5"/>
        <rFont val="ＭＳ 明朝"/>
        <family val="1"/>
      </rPr>
      <t>15．４．13</t>
    </r>
    <r>
      <rPr>
        <sz val="8.5"/>
        <color indexed="9"/>
        <rFont val="ＭＳ 明朝"/>
        <family val="1"/>
      </rPr>
      <t>日</t>
    </r>
  </si>
  <si>
    <r>
      <t>平成</t>
    </r>
    <r>
      <rPr>
        <b/>
        <sz val="8.5"/>
        <rFont val="ＭＳ ゴシック"/>
        <family val="3"/>
      </rPr>
      <t>19．４．８</t>
    </r>
    <r>
      <rPr>
        <sz val="8.5"/>
        <color indexed="9"/>
        <rFont val="ＭＳ ゴシック"/>
        <family val="3"/>
      </rPr>
      <t>日</t>
    </r>
  </si>
  <si>
    <t>平成11年４月25日</t>
  </si>
  <si>
    <r>
      <t>平成</t>
    </r>
    <r>
      <rPr>
        <sz val="8.5"/>
        <rFont val="ＭＳ 明朝"/>
        <family val="1"/>
      </rPr>
      <t>15．４．27</t>
    </r>
    <r>
      <rPr>
        <sz val="8.5"/>
        <color indexed="9"/>
        <rFont val="ＭＳ 明朝"/>
        <family val="1"/>
      </rPr>
      <t>日</t>
    </r>
  </si>
  <si>
    <r>
      <t>平成</t>
    </r>
    <r>
      <rPr>
        <b/>
        <sz val="8.5"/>
        <rFont val="ＭＳ ゴシック"/>
        <family val="3"/>
      </rPr>
      <t>19．４．22</t>
    </r>
    <r>
      <rPr>
        <sz val="8.5"/>
        <color indexed="9"/>
        <rFont val="ＭＳ ゴシック"/>
        <family val="3"/>
      </rPr>
      <t>日</t>
    </r>
  </si>
  <si>
    <t>30　歳　未　満</t>
  </si>
  <si>
    <t>30　～　39　歳</t>
  </si>
  <si>
    <t>40　～　49　歳</t>
  </si>
  <si>
    <t>50　～　59　歳</t>
  </si>
  <si>
    <t>60　～　69　歳</t>
  </si>
  <si>
    <t>70　歳　以　上</t>
  </si>
  <si>
    <t>（２）会議等の開催状況</t>
  </si>
  <si>
    <t>定　例　会</t>
  </si>
  <si>
    <t>臨　時　会</t>
  </si>
  <si>
    <t>常任委員会</t>
  </si>
  <si>
    <t>議会運営委員会</t>
  </si>
  <si>
    <t>特別委員会</t>
  </si>
  <si>
    <t>視　　　察</t>
  </si>
  <si>
    <t>日</t>
  </si>
  <si>
    <t>回</t>
  </si>
  <si>
    <t>（３）請願・陳情受理件数</t>
  </si>
  <si>
    <t>区　　　　　　　　　　　　　　　　　　　分</t>
  </si>
  <si>
    <t>35(22)</t>
  </si>
  <si>
    <t>無 所 属</t>
  </si>
  <si>
    <t>総 務 区 民</t>
  </si>
  <si>
    <t>厚　　　　生</t>
  </si>
  <si>
    <t>建　　　　設</t>
  </si>
  <si>
    <t>文　　　　教</t>
  </si>
  <si>
    <t>議 会 運 営</t>
  </si>
  <si>
    <t>43(23)</t>
  </si>
  <si>
    <t xml:space="preserve"> 注）（　）内の数値は陳情件数で、総数（請願件数）には含まれない。</t>
  </si>
  <si>
    <t xml:space="preserve"> 資料：区議会事務局</t>
  </si>
  <si>
    <t>目白台交流館</t>
  </si>
  <si>
    <t>アカデミー茗台</t>
  </si>
  <si>
    <t>アカデミー音羽</t>
  </si>
  <si>
    <t>旧元町</t>
  </si>
  <si>
    <t>目白台</t>
  </si>
  <si>
    <t>保育園</t>
  </si>
  <si>
    <t>大塚</t>
  </si>
  <si>
    <t>10　選　挙・職　員</t>
  </si>
  <si>
    <r>
      <t>平　成</t>
    </r>
    <r>
      <rPr>
        <sz val="8.5"/>
        <rFont val="ＭＳ 明朝"/>
        <family val="1"/>
      </rPr>
      <t>　13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</si>
  <si>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15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</si>
  <si>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16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</si>
  <si>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18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</si>
  <si>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</si>
  <si>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20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</si>
  <si>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公 明 党</t>
  </si>
  <si>
    <t>保 守 党</t>
  </si>
  <si>
    <t>社会民主党</t>
  </si>
  <si>
    <t>諸派・無所属</t>
  </si>
  <si>
    <t>諸　　　　　　　　　派</t>
  </si>
  <si>
    <t>みどりの会議2,946票(3.2%)
女性党1,382票(1.5%)</t>
  </si>
  <si>
    <t>新　　進　　党</t>
  </si>
  <si>
    <t>社 会 民 主 党</t>
  </si>
  <si>
    <t>諸 派 ・ 無 所 属</t>
  </si>
  <si>
    <r>
      <t>第</t>
    </r>
    <r>
      <rPr>
        <sz val="8.5"/>
        <rFont val="ＭＳ 明朝"/>
        <family val="1"/>
      </rPr>
      <t>12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</si>
  <si>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</si>
  <si>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</si>
  <si>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</si>
  <si>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</si>
  <si>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</si>
  <si>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</si>
  <si>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</si>
  <si>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</si>
  <si>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</si>
  <si>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</si>
  <si>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</si>
  <si>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</si>
  <si>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</si>
  <si>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投票区</t>
    </r>
  </si>
  <si>
    <t xml:space="preserve"> 注）上段：小選挙区選出、下段：（　）内の数字は比例代表選出</t>
  </si>
  <si>
    <t>（２）参議院議員選挙</t>
  </si>
  <si>
    <r>
      <t>第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</si>
  <si>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</si>
  <si>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</si>
  <si>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</si>
  <si>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</si>
  <si>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</si>
  <si>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８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</si>
  <si>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９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</si>
  <si>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</si>
  <si>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11</t>
    </r>
    <r>
      <rPr>
        <sz val="8.5"/>
        <color indexed="9"/>
        <rFont val="ＭＳ 明朝"/>
        <family val="1"/>
      </rPr>
      <t>投票区</t>
    </r>
  </si>
  <si>
    <t xml:space="preserve"> 選挙区別会派別議員数</t>
  </si>
  <si>
    <t>無(行革)</t>
  </si>
  <si>
    <t>無(市民)</t>
  </si>
  <si>
    <t>無(市党)</t>
  </si>
  <si>
    <t>無(ﾌｫ)</t>
  </si>
  <si>
    <t>（１）年次別</t>
  </si>
  <si>
    <t>（各年４月１日）</t>
  </si>
  <si>
    <t>年　　　次</t>
  </si>
  <si>
    <t>管　　　理　　　職</t>
  </si>
  <si>
    <t>主　　　　　　　　　　　　事</t>
  </si>
  <si>
    <t>教育公務員</t>
  </si>
  <si>
    <t>計</t>
  </si>
  <si>
    <t>事 務</t>
  </si>
  <si>
    <t>福 祉</t>
  </si>
  <si>
    <t>技 術</t>
  </si>
  <si>
    <t>技 能</t>
  </si>
  <si>
    <t>業 務</t>
  </si>
  <si>
    <t>（２）年齢別男女別</t>
  </si>
  <si>
    <t>区　　　　　分</t>
  </si>
  <si>
    <t>職　　　　　　　　　種　　　　　　　　別</t>
  </si>
  <si>
    <t>事　　務</t>
  </si>
  <si>
    <t>福　　祉</t>
  </si>
  <si>
    <t>技　　術</t>
  </si>
  <si>
    <t>技　　能</t>
  </si>
  <si>
    <t>業　　務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</si>
  <si>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</si>
  <si>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</si>
  <si>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</si>
  <si>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</si>
  <si>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</si>
  <si>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</si>
  <si>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</si>
  <si>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</si>
  <si>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</si>
  <si>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</si>
  <si>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状　　　　　　　　況</t>
  </si>
  <si>
    <t>（３）組織別</t>
  </si>
  <si>
    <t>課　　　　　　　　名</t>
  </si>
  <si>
    <t>総　　　　　　　数</t>
  </si>
  <si>
    <t>職　　　　　種　　　　　別</t>
  </si>
  <si>
    <t>事　務</t>
  </si>
  <si>
    <t>福　祉</t>
  </si>
  <si>
    <t>技　術</t>
  </si>
  <si>
    <t>技　能</t>
  </si>
  <si>
    <t>業　務</t>
  </si>
  <si>
    <t>企画政策部</t>
  </si>
  <si>
    <t>企画課</t>
  </si>
  <si>
    <t>財政課</t>
  </si>
  <si>
    <t>広報課</t>
  </si>
  <si>
    <t>情報政策課</t>
  </si>
  <si>
    <t>総務部</t>
  </si>
  <si>
    <t>総務課</t>
  </si>
  <si>
    <t>職員課</t>
  </si>
  <si>
    <t>契約管財課</t>
  </si>
  <si>
    <t>税務課</t>
  </si>
  <si>
    <t>防災課</t>
  </si>
  <si>
    <t>危機管理課</t>
  </si>
  <si>
    <t>区民部</t>
  </si>
  <si>
    <t>区民課</t>
  </si>
  <si>
    <t>経済課</t>
  </si>
  <si>
    <t>戸籍住民課</t>
  </si>
  <si>
    <t>福祉部</t>
  </si>
  <si>
    <t>（平成19年４月22日執行）</t>
  </si>
  <si>
    <t xml:space="preserve"> 注）（　）内の数字は区長選挙</t>
  </si>
  <si>
    <r>
      <t>第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</si>
  <si>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</si>
  <si>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</si>
  <si>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９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</si>
  <si>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</si>
  <si>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</si>
  <si>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</si>
  <si>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</si>
  <si>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</si>
  <si>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</si>
  <si>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</si>
  <si>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</si>
  <si>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投票区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</si>
  <si>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</si>
  <si>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</si>
  <si>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</si>
  <si>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</si>
  <si>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</si>
  <si>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</si>
  <si>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</si>
  <si>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</si>
  <si>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</si>
  <si>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</si>
  <si>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</si>
  <si>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t>民　　主　　党</t>
  </si>
  <si>
    <t>文　京　区</t>
  </si>
  <si>
    <t>比率(％)</t>
  </si>
  <si>
    <t>民　主　党</t>
  </si>
  <si>
    <t>日本共産党</t>
  </si>
  <si>
    <t>自由民主党</t>
  </si>
  <si>
    <t>公　明　党</t>
  </si>
  <si>
    <t>自　由　党</t>
  </si>
  <si>
    <t>平成13年７月29日</t>
  </si>
  <si>
    <t>有 効 投 票 数</t>
  </si>
  <si>
    <t>日 本 共 産 党</t>
  </si>
  <si>
    <t>自 由 民 主 党</t>
  </si>
  <si>
    <t>日 本 共 産 党</t>
  </si>
  <si>
    <t>指ヶ谷</t>
  </si>
  <si>
    <t>明化</t>
  </si>
  <si>
    <t>林町</t>
  </si>
  <si>
    <t>大塚</t>
  </si>
  <si>
    <t>湯島</t>
  </si>
  <si>
    <t>本郷</t>
  </si>
  <si>
    <t>誠之</t>
  </si>
  <si>
    <t>第六</t>
  </si>
  <si>
    <t>不忍通りふれあい館</t>
  </si>
  <si>
    <t>汐見</t>
  </si>
  <si>
    <t>駒本</t>
  </si>
  <si>
    <t>千駄木</t>
  </si>
  <si>
    <t>文京区勤労福祉会館</t>
  </si>
  <si>
    <t>昭和</t>
  </si>
  <si>
    <t>駕籠町</t>
  </si>
  <si>
    <t>登　　録　　者　　数</t>
  </si>
  <si>
    <t>（３）町 丁 別</t>
  </si>
  <si>
    <t>目白台１丁目</t>
  </si>
  <si>
    <t>後　楽１丁目</t>
  </si>
  <si>
    <t>音　羽１丁目</t>
  </si>
  <si>
    <t>春　日１丁目</t>
  </si>
  <si>
    <t>本　郷１丁目</t>
  </si>
  <si>
    <t>小石川１丁目</t>
  </si>
  <si>
    <t>白　山１丁目</t>
  </si>
  <si>
    <t>湯　島１丁目</t>
  </si>
  <si>
    <t>千　石１丁目</t>
  </si>
  <si>
    <t>西　片１丁目</t>
  </si>
  <si>
    <t>向　丘１丁目</t>
  </si>
  <si>
    <t>水　道１丁目</t>
  </si>
  <si>
    <t>弥　生１丁目</t>
  </si>
  <si>
    <t>小日向１丁目</t>
  </si>
  <si>
    <t>根　津１丁目</t>
  </si>
  <si>
    <t>千駄木１丁目</t>
  </si>
  <si>
    <t>大　塚１丁目</t>
  </si>
  <si>
    <t>本駒込１丁目</t>
  </si>
  <si>
    <t>関　口１丁目</t>
  </si>
  <si>
    <t>（４）23 区 別</t>
  </si>
  <si>
    <t>地　　　　　域</t>
  </si>
  <si>
    <t>区　　　　部</t>
  </si>
  <si>
    <t>市　　　　部</t>
  </si>
  <si>
    <t>郡　　　　部</t>
  </si>
  <si>
    <t>島　　　　部</t>
  </si>
  <si>
    <t>千代田区</t>
  </si>
  <si>
    <t>中央区</t>
  </si>
  <si>
    <t>港区</t>
  </si>
  <si>
    <t>新宿区</t>
  </si>
  <si>
    <t>文京区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</si>
  <si>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</si>
  <si>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</si>
  <si>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</si>
  <si>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</si>
  <si>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</si>
  <si>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</si>
  <si>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</si>
  <si>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</si>
  <si>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</si>
  <si>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</si>
  <si>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</si>
  <si>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</si>
  <si>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</si>
  <si>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</si>
  <si>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江戸川区</t>
  </si>
  <si>
    <t>（１）衆議院議員選挙</t>
  </si>
  <si>
    <t>投　　票　　区</t>
  </si>
  <si>
    <t>当 日 有 権 者 数</t>
  </si>
  <si>
    <t>投　票　者　数</t>
  </si>
  <si>
    <t>投　　票　　率（％）</t>
  </si>
  <si>
    <t>平　　均</t>
  </si>
  <si>
    <t>総　　　　　数</t>
  </si>
  <si>
    <t>第１投票区</t>
  </si>
  <si>
    <t>在　外　投　票</t>
  </si>
  <si>
    <r>
      <t>及　び　投　票　者　数</t>
    </r>
    <r>
      <rPr>
        <sz val="11"/>
        <rFont val="ＭＳ 明朝"/>
        <family val="1"/>
      </rPr>
      <t>（つづき）</t>
    </r>
  </si>
  <si>
    <t>（５）区議会議員選挙及び区長選挙</t>
  </si>
  <si>
    <t>（１）衆議院（小選挙区選出）議員選挙</t>
  </si>
  <si>
    <t>執　行　年　月　日</t>
  </si>
  <si>
    <t>文　　　　　　　京　　　　　　　区</t>
  </si>
  <si>
    <t>選挙当日有権者数</t>
  </si>
  <si>
    <t>投　票　率（％）</t>
  </si>
  <si>
    <t>総　数</t>
  </si>
  <si>
    <t>平　均</t>
  </si>
  <si>
    <t>平均</t>
  </si>
  <si>
    <t xml:space="preserve"> 注）上段：東京都選出、下段：（　）内の数字は比例代表選出</t>
  </si>
  <si>
    <t>公　明</t>
  </si>
  <si>
    <t>共　産</t>
  </si>
  <si>
    <t>生　ネ</t>
  </si>
  <si>
    <t>総　数（42選挙区）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</si>
  <si>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</si>
  <si>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</si>
  <si>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</si>
  <si>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</si>
  <si>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</si>
  <si>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</si>
  <si>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</si>
  <si>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</si>
  <si>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</si>
  <si>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</si>
  <si>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</si>
  <si>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西東京市</t>
  </si>
  <si>
    <t>西多摩</t>
  </si>
  <si>
    <t>南多摩</t>
  </si>
  <si>
    <t>北多摩第一</t>
  </si>
  <si>
    <t>島部</t>
  </si>
  <si>
    <t>＝無所属（行革110番）</t>
  </si>
  <si>
    <t>＝無所属（市民の党）</t>
  </si>
  <si>
    <t>＝無所属（民主フォーラム）</t>
  </si>
  <si>
    <r>
      <t>第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</si>
  <si>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投票区</t>
    </r>
  </si>
  <si>
    <t>（３）参議院（東京都選出）議員選挙</t>
  </si>
  <si>
    <t>（４）参議院（比例代表選出）議員選挙</t>
  </si>
  <si>
    <t>（５）都議会議員選挙</t>
  </si>
  <si>
    <r>
      <t>平成</t>
    </r>
    <r>
      <rPr>
        <sz val="8.5"/>
        <rFont val="ＭＳ 明朝"/>
        <family val="1"/>
      </rPr>
      <t>15．４．13</t>
    </r>
    <r>
      <rPr>
        <sz val="8.5"/>
        <color indexed="9"/>
        <rFont val="ＭＳ 明朝"/>
        <family val="1"/>
      </rPr>
      <t>日</t>
    </r>
    <r>
      <rPr>
        <sz val="8.5"/>
        <rFont val="ＭＳ 明朝"/>
        <family val="1"/>
      </rPr>
      <t>(再選)</t>
    </r>
  </si>
  <si>
    <t>都　投　票　率（％）</t>
  </si>
  <si>
    <t>区 部 の 最 高 最 低 投 票 率 （％）</t>
  </si>
  <si>
    <t>当選者・政党の文京区における得票数</t>
  </si>
  <si>
    <t>最　　　　　高</t>
  </si>
  <si>
    <t>最　　　　　低</t>
  </si>
  <si>
    <t>最　　上　　位</t>
  </si>
  <si>
    <t>最　　下　　位</t>
  </si>
  <si>
    <t>区　　　名</t>
  </si>
  <si>
    <t>投票率</t>
  </si>
  <si>
    <t>得票実数</t>
  </si>
  <si>
    <t>比率(%)</t>
  </si>
  <si>
    <t>都　 投　 票　 率（％）</t>
  </si>
  <si>
    <t>全　国　投　票　率（％）</t>
  </si>
  <si>
    <t>区 部 の 最 高 最 低 投 票 率（％）</t>
  </si>
  <si>
    <t>（６）都知事選挙</t>
  </si>
  <si>
    <t>（７）区議会議員選挙</t>
  </si>
  <si>
    <t>（８）区長選挙</t>
  </si>
  <si>
    <t>資料：選挙管理委員会事務局</t>
  </si>
  <si>
    <t>有効投票数</t>
  </si>
  <si>
    <t>自由民主党</t>
  </si>
  <si>
    <t>日本共産党</t>
  </si>
  <si>
    <t>社会民主党</t>
  </si>
  <si>
    <t>率</t>
  </si>
  <si>
    <t>得 票 数</t>
  </si>
  <si>
    <t>得票率</t>
  </si>
  <si>
    <t>％</t>
  </si>
  <si>
    <r>
      <t>平成</t>
    </r>
    <r>
      <rPr>
        <sz val="8.5"/>
        <rFont val="ＭＳ 明朝"/>
        <family val="1"/>
      </rPr>
      <t>15．11．９</t>
    </r>
    <r>
      <rPr>
        <sz val="8.5"/>
        <color indexed="9"/>
        <rFont val="ＭＳ 明朝"/>
        <family val="1"/>
      </rPr>
      <t>日</t>
    </r>
  </si>
  <si>
    <r>
      <t>結　　果　　状　　況</t>
    </r>
    <r>
      <rPr>
        <sz val="11"/>
        <rFont val="ＭＳ 明朝"/>
        <family val="1"/>
      </rPr>
      <t>（つづき）</t>
    </r>
  </si>
  <si>
    <t>区部の最高最低投票率（％）</t>
  </si>
  <si>
    <t>当選者得票数</t>
  </si>
  <si>
    <t>当選者の文京区に</t>
  </si>
  <si>
    <t>おける得票数</t>
  </si>
  <si>
    <t>得 票 実 数</t>
  </si>
  <si>
    <t>当　選　者　得　票　数</t>
  </si>
  <si>
    <t>都区部投票率（％）</t>
  </si>
  <si>
    <t>最　　　　高</t>
  </si>
  <si>
    <t>最　　　　低</t>
  </si>
  <si>
    <t>諸派・無所属</t>
  </si>
  <si>
    <t>得 票 率</t>
  </si>
  <si>
    <t>（２）衆議院（比例代表選出）議員選挙</t>
  </si>
  <si>
    <t>新党日本</t>
  </si>
  <si>
    <t>得票数</t>
  </si>
  <si>
    <t>（６）区議会議員選挙</t>
  </si>
  <si>
    <r>
      <t>得　　　　　　票　　　　　　数</t>
    </r>
    <r>
      <rPr>
        <sz val="11"/>
        <rFont val="ＭＳ 明朝"/>
        <family val="1"/>
      </rPr>
      <t>（つづき）</t>
    </r>
  </si>
  <si>
    <t>その他</t>
  </si>
  <si>
    <t>得 票 数（得 票 率）</t>
  </si>
  <si>
    <t>得　票　数</t>
  </si>
  <si>
    <t>（７）区長選挙</t>
  </si>
  <si>
    <t>無所属</t>
  </si>
  <si>
    <t>選　挙　区</t>
  </si>
  <si>
    <t>定　数</t>
  </si>
  <si>
    <t>現　員</t>
  </si>
  <si>
    <t>会　　　　　　　　　　派　　　　　　　　　　等</t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</si>
  <si>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</si>
  <si>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</si>
  <si>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</si>
  <si>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</si>
  <si>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</si>
  <si>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</si>
  <si>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</si>
  <si>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</si>
  <si>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</si>
  <si>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</si>
  <si>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</si>
  <si>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</si>
  <si>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</si>
  <si>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</si>
  <si>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</si>
  <si>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</si>
  <si>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</si>
  <si>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</si>
  <si>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</si>
  <si>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</si>
  <si>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</si>
  <si>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</si>
  <si>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</si>
  <si>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</si>
  <si>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</si>
  <si>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</si>
  <si>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</si>
  <si>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</si>
  <si>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</si>
  <si>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</si>
  <si>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</si>
  <si>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</si>
  <si>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</si>
  <si>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</si>
  <si>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</si>
  <si>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</si>
  <si>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t>－</t>
  </si>
  <si>
    <t>台東区</t>
  </si>
  <si>
    <t>足立区</t>
  </si>
  <si>
    <t>（１）年 次 別</t>
  </si>
  <si>
    <t>（各年９月２日）</t>
  </si>
  <si>
    <t>年　　　　　次</t>
  </si>
  <si>
    <t>選　挙　人　名　簿　登　録　者　数</t>
  </si>
  <si>
    <t>前　　年　　比　　較　　増　　減</t>
  </si>
  <si>
    <t>総　　　数</t>
  </si>
  <si>
    <t>男</t>
  </si>
  <si>
    <t>女</t>
  </si>
  <si>
    <t>（２）投票区別</t>
  </si>
  <si>
    <t>投　票　区</t>
  </si>
  <si>
    <t>投　　票　　所</t>
  </si>
  <si>
    <t>選 挙 人 名 簿 登 録 者 数</t>
  </si>
  <si>
    <t>前　年　比　較　増　減</t>
  </si>
  <si>
    <t>総　　数</t>
  </si>
  <si>
    <t>総　　　　数</t>
  </si>
  <si>
    <t>柳町</t>
  </si>
  <si>
    <t>小学校</t>
  </si>
  <si>
    <t>金富</t>
  </si>
  <si>
    <t>〃</t>
  </si>
  <si>
    <t>中学校</t>
  </si>
  <si>
    <t>関口台町</t>
  </si>
  <si>
    <r>
      <t>第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</si>
  <si>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</si>
  <si>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</si>
  <si>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</si>
  <si>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</si>
  <si>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</si>
  <si>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</si>
  <si>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８</t>
    </r>
    <r>
      <rPr>
        <sz val="8.5"/>
        <color indexed="9"/>
        <rFont val="ＭＳ 明朝"/>
        <family val="1"/>
      </rPr>
      <t>投票区</t>
    </r>
  </si>
  <si>
    <t>文京スポーツセンター</t>
  </si>
  <si>
    <r>
      <t>第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投票区</t>
    </r>
  </si>
  <si>
    <t>第１投票区</t>
  </si>
  <si>
    <r>
      <t>平　成</t>
    </r>
    <r>
      <rPr>
        <sz val="8.5"/>
        <rFont val="ＭＳ ゴシック"/>
        <family val="3"/>
      </rPr>
      <t>　20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</si>
  <si>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17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</si>
  <si>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14　</t>
    </r>
    <r>
      <rPr>
        <sz val="8.5"/>
        <color indexed="9"/>
        <rFont val="ＭＳ 明朝"/>
        <family val="1"/>
      </rPr>
      <t>年</t>
    </r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</si>
  <si>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</si>
  <si>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</si>
  <si>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t xml:space="preserve"> 資料：選挙管理委員会事務局</t>
  </si>
  <si>
    <t>（平成21年９月２日）</t>
  </si>
  <si>
    <r>
      <t>第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</si>
  <si>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</si>
  <si>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</si>
  <si>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</si>
  <si>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</si>
  <si>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</si>
  <si>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</si>
  <si>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</si>
  <si>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</si>
  <si>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</si>
  <si>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</si>
  <si>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</si>
  <si>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</si>
  <si>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</si>
  <si>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</si>
  <si>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</si>
  <si>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</si>
  <si>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９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</si>
  <si>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８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</si>
  <si>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</si>
  <si>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</si>
  <si>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</si>
  <si>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</si>
  <si>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</si>
  <si>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投票区</t>
    </r>
  </si>
  <si>
    <t>（平成21年8月30日執行）</t>
  </si>
  <si>
    <r>
      <t>第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</si>
  <si>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</si>
  <si>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</si>
  <si>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</si>
  <si>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</si>
  <si>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</si>
  <si>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</si>
  <si>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</si>
  <si>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</si>
  <si>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</si>
  <si>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</si>
  <si>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</si>
  <si>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</si>
  <si>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</si>
  <si>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</si>
  <si>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</si>
  <si>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</si>
  <si>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９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</si>
  <si>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８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</si>
  <si>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</si>
  <si>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</si>
  <si>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</si>
  <si>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</si>
  <si>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</si>
  <si>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投票区</t>
    </r>
  </si>
  <si>
    <t>（平成19年7月29日執行）</t>
  </si>
  <si>
    <r>
      <t>第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</si>
  <si>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</si>
  <si>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</si>
  <si>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</si>
  <si>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</si>
  <si>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</si>
  <si>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</si>
  <si>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</si>
  <si>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</si>
  <si>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</si>
  <si>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</si>
  <si>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15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</si>
  <si>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14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</si>
  <si>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13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</si>
  <si>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12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</si>
  <si>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11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</si>
  <si>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10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</si>
  <si>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９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</si>
  <si>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８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</si>
  <si>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</si>
  <si>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</si>
  <si>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</si>
  <si>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</si>
  <si>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投票区</t>
    </r>
  </si>
  <si>
    <r>
      <t>第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投票区</t>
    </r>
  </si>
  <si>
    <t>（平成21年7月12日執行）</t>
  </si>
  <si>
    <t>（３）東京都議会議員選挙</t>
  </si>
  <si>
    <t>（平成19年４月８日執行）</t>
  </si>
  <si>
    <t>（４）都知事選挙</t>
  </si>
  <si>
    <t xml:space="preserve"> 注）平成15年4月13日執行選挙は再（補欠）選挙であり、都区部投票率は文京区、大田区の平均である。</t>
  </si>
  <si>
    <r>
      <t>平成</t>
    </r>
    <r>
      <rPr>
        <b/>
        <sz val="8.5"/>
        <rFont val="ＭＳ ゴシック"/>
        <family val="3"/>
      </rPr>
      <t>21．７．12</t>
    </r>
    <r>
      <rPr>
        <sz val="8.5"/>
        <color indexed="9"/>
        <rFont val="ＭＳ ゴシック"/>
        <family val="3"/>
      </rPr>
      <t>日(補選)</t>
    </r>
  </si>
  <si>
    <r>
      <t>平成</t>
    </r>
    <r>
      <rPr>
        <sz val="8.5"/>
        <rFont val="ＭＳ 明朝"/>
        <family val="1"/>
      </rPr>
      <t>13．６．24</t>
    </r>
    <r>
      <rPr>
        <sz val="8.5"/>
        <color indexed="9"/>
        <rFont val="ＭＳ 明朝"/>
        <family val="1"/>
      </rPr>
      <t>日(補選)</t>
    </r>
  </si>
  <si>
    <t>都区部投票率(％)</t>
  </si>
  <si>
    <t>港区</t>
  </si>
  <si>
    <t>北区</t>
  </si>
  <si>
    <t>江 戸 川 区</t>
  </si>
  <si>
    <t>江戸川区</t>
  </si>
  <si>
    <t>千代田区</t>
  </si>
  <si>
    <t>結　　　果　　　状　　　況</t>
  </si>
  <si>
    <t>民　　主　　党</t>
  </si>
  <si>
    <t>－</t>
  </si>
  <si>
    <t>－</t>
  </si>
  <si>
    <t>公　　明　　党</t>
  </si>
  <si>
    <t>自　由　連　合</t>
  </si>
  <si>
    <t>得　 　　 　　票　　　  　　数</t>
  </si>
  <si>
    <t>港　　　区</t>
  </si>
  <si>
    <t>目　黒　区</t>
  </si>
  <si>
    <t>千代田区</t>
  </si>
  <si>
    <t>中央区</t>
  </si>
  <si>
    <r>
      <t>平成</t>
    </r>
    <r>
      <rPr>
        <b/>
        <sz val="8.5"/>
        <rFont val="ＭＳ ゴシック"/>
        <family val="3"/>
      </rPr>
      <t>19．４．22</t>
    </r>
    <r>
      <rPr>
        <sz val="8.5"/>
        <color indexed="9"/>
        <rFont val="ＭＳ ゴシック"/>
        <family val="3"/>
      </rPr>
      <t>日</t>
    </r>
  </si>
  <si>
    <t>自　由　党</t>
  </si>
  <si>
    <t>幸福実現党</t>
  </si>
  <si>
    <t>みんなの党</t>
  </si>
  <si>
    <t>国民新党</t>
  </si>
  <si>
    <t xml:space="preserve"> 資料：東京都議会議会局</t>
  </si>
  <si>
    <t>アカデミー　　　推進部</t>
  </si>
  <si>
    <t>アカデミー推進課</t>
  </si>
  <si>
    <t>スポーツ振興課</t>
  </si>
  <si>
    <t>環境政策課</t>
  </si>
  <si>
    <t xml:space="preserve"> 注）地方公務員法第28条の４に基づく再任用職員を含む。</t>
  </si>
  <si>
    <t xml:space="preserve"> 資料：総務部職員課</t>
  </si>
  <si>
    <t>（平成21年４月１日）</t>
  </si>
  <si>
    <t>教育公務員</t>
  </si>
  <si>
    <t>総 　　　　　　　数</t>
  </si>
  <si>
    <t>教育公務員</t>
  </si>
  <si>
    <t>リサイクル清掃課</t>
  </si>
  <si>
    <t>民　主</t>
  </si>
  <si>
    <t>自　民</t>
  </si>
  <si>
    <t>-</t>
  </si>
  <si>
    <t>旧第五</t>
  </si>
  <si>
    <t>　　　　 生ネ＝都議会生活者ネットワーク・みらい</t>
  </si>
  <si>
    <t>教育推進部</t>
  </si>
  <si>
    <t>-</t>
  </si>
  <si>
    <t>-</t>
  </si>
  <si>
    <t>34(15)</t>
  </si>
  <si>
    <t>第14図　党派別区内得票率(％)</t>
  </si>
  <si>
    <t>194～198頁参照</t>
  </si>
  <si>
    <t>94　選　　挙　　人　　名　　簿</t>
  </si>
  <si>
    <t>町　　丁　　名</t>
  </si>
  <si>
    <r>
      <t>94　選　挙　人　名　簿　登　録　者　数</t>
    </r>
    <r>
      <rPr>
        <sz val="11"/>
        <rFont val="ＭＳ 明朝"/>
        <family val="1"/>
      </rPr>
      <t>（つづき）</t>
    </r>
  </si>
  <si>
    <t>95　投 票 区 別 有 権 者 数 及 び 投 票 者 数</t>
  </si>
  <si>
    <t>95　　投 　票 　区 　別 　有 　権 　者 　数</t>
  </si>
  <si>
    <t>95　投　票　区　別　有　権　者　数</t>
  </si>
  <si>
    <t>96　各　　　選　　　挙　　　投　　　票</t>
  </si>
  <si>
    <t>96　各　　選　　挙　　投　　票</t>
  </si>
  <si>
    <t>97　党　　  　　　派　　  　　　別</t>
  </si>
  <si>
    <t>97　党 　　　　　　派 　　　　　　別</t>
  </si>
  <si>
    <t>－</t>
  </si>
  <si>
    <r>
      <t>97　党　　派　　別　　得　　票　　数</t>
    </r>
    <r>
      <rPr>
        <sz val="11"/>
        <rFont val="ＭＳ 明朝"/>
        <family val="1"/>
      </rPr>
      <t>（つづき）</t>
    </r>
  </si>
  <si>
    <t>98　都　議　会　議　員　の　状　況</t>
  </si>
  <si>
    <t>-</t>
  </si>
  <si>
    <t>　　　　 自民＝東京都議会自由民主党　　　　　　　　無（市民）</t>
  </si>
  <si>
    <t xml:space="preserve"> 会派名　民主＝都議会民主党　　　　　　　　　　　　無（行革）</t>
  </si>
  <si>
    <t>99　区　　議　　会　　の　　状　　況</t>
  </si>
  <si>
    <t>100　職　　　　　　　　員　　　　　　　　の</t>
  </si>
  <si>
    <r>
      <t>100　職　　　員　　　の　　　状　　　況</t>
    </r>
    <r>
      <rPr>
        <sz val="11"/>
        <rFont val="ＭＳ 明朝"/>
        <family val="1"/>
      </rPr>
      <t>（つづき）</t>
    </r>
  </si>
  <si>
    <r>
      <t>平成</t>
    </r>
    <r>
      <rPr>
        <sz val="8.5"/>
        <rFont val="ＭＳ 明朝"/>
        <family val="1"/>
      </rPr>
      <t>17．９．11</t>
    </r>
    <r>
      <rPr>
        <sz val="8.5"/>
        <color indexed="9"/>
        <rFont val="ＭＳ 明朝"/>
        <family val="1"/>
      </rPr>
      <t>日</t>
    </r>
  </si>
  <si>
    <r>
      <t>平成</t>
    </r>
    <r>
      <rPr>
        <sz val="8.5"/>
        <rFont val="ＭＳ 明朝"/>
        <family val="1"/>
      </rPr>
      <t>17．７．３</t>
    </r>
    <r>
      <rPr>
        <sz val="8.5"/>
        <color indexed="9"/>
        <rFont val="ＭＳ 明朝"/>
        <family val="1"/>
      </rPr>
      <t>日(補選)</t>
    </r>
  </si>
  <si>
    <r>
      <t>平成</t>
    </r>
    <r>
      <rPr>
        <sz val="8.5"/>
        <rFont val="ＭＳ 明朝"/>
        <family val="1"/>
      </rPr>
      <t>17．９．11</t>
    </r>
    <r>
      <rPr>
        <sz val="8.5"/>
        <color indexed="9"/>
        <rFont val="ＭＳ 明朝"/>
        <family val="1"/>
      </rPr>
      <t>日</t>
    </r>
  </si>
  <si>
    <r>
      <t>平成</t>
    </r>
    <r>
      <rPr>
        <sz val="8.5"/>
        <rFont val="ＭＳ 明朝"/>
        <family val="1"/>
      </rPr>
      <t>17．７．３</t>
    </r>
    <r>
      <rPr>
        <sz val="8.5"/>
        <color indexed="9"/>
        <rFont val="ＭＳ 明朝"/>
        <family val="1"/>
      </rPr>
      <t>日</t>
    </r>
  </si>
  <si>
    <t>平成15年11月９日</t>
  </si>
  <si>
    <r>
      <t>平成</t>
    </r>
    <r>
      <rPr>
        <sz val="8.5"/>
        <rFont val="ＭＳ 明朝"/>
        <family val="1"/>
      </rPr>
      <t>15．４．27</t>
    </r>
    <r>
      <rPr>
        <sz val="8.5"/>
        <color indexed="9"/>
        <rFont val="ＭＳ 明朝"/>
        <family val="1"/>
      </rPr>
      <t>日</t>
    </r>
  </si>
  <si>
    <t>平成12年６月25日</t>
  </si>
  <si>
    <r>
      <t>平成</t>
    </r>
    <r>
      <rPr>
        <sz val="8.5"/>
        <rFont val="ＭＳ 明朝"/>
        <family val="1"/>
      </rPr>
      <t>15．11．９</t>
    </r>
    <r>
      <rPr>
        <sz val="8.5"/>
        <color indexed="9"/>
        <rFont val="ＭＳ 明朝"/>
        <family val="1"/>
      </rPr>
      <t>日</t>
    </r>
  </si>
  <si>
    <r>
      <t>平成</t>
    </r>
    <r>
      <rPr>
        <sz val="8.5"/>
        <rFont val="ＭＳ 明朝"/>
        <family val="1"/>
      </rPr>
      <t>17．９．11</t>
    </r>
    <r>
      <rPr>
        <sz val="8.5"/>
        <color indexed="9"/>
        <rFont val="ＭＳ 明朝"/>
        <family val="1"/>
      </rPr>
      <t>日</t>
    </r>
  </si>
  <si>
    <r>
      <t>平成</t>
    </r>
    <r>
      <rPr>
        <b/>
        <sz val="8.5"/>
        <rFont val="ＭＳ ゴシック"/>
        <family val="3"/>
      </rPr>
      <t>21．８．30</t>
    </r>
    <r>
      <rPr>
        <sz val="8.5"/>
        <color indexed="9"/>
        <rFont val="ＭＳ ゴシック"/>
        <family val="3"/>
      </rPr>
      <t>日</t>
    </r>
  </si>
  <si>
    <r>
      <t>平成</t>
    </r>
    <r>
      <rPr>
        <sz val="8.5"/>
        <rFont val="ＭＳ 明朝"/>
        <family val="1"/>
      </rPr>
      <t>16．７．11</t>
    </r>
    <r>
      <rPr>
        <sz val="8.5"/>
        <color indexed="9"/>
        <rFont val="ＭＳ 明朝"/>
        <family val="1"/>
      </rPr>
      <t>日</t>
    </r>
  </si>
  <si>
    <t>平成15年11月９日</t>
  </si>
  <si>
    <r>
      <t xml:space="preserve">平 </t>
    </r>
    <r>
      <rPr>
        <b/>
        <sz val="8.5"/>
        <rFont val="ＭＳ ゴシック"/>
        <family val="3"/>
      </rPr>
      <t>19．7．29</t>
    </r>
    <r>
      <rPr>
        <sz val="8.5"/>
        <color indexed="9"/>
        <rFont val="ＭＳ ゴシック"/>
        <family val="3"/>
      </rPr>
      <t>日</t>
    </r>
  </si>
  <si>
    <t>平成11年４月25日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</si>
</sst>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0_);\(0\)"/>
    <numFmt numFmtId="179" formatCode="#,##0.0;[Red]\-#,##0.0"/>
    <numFmt numFmtId="180" formatCode="[&lt;=999]000;[&lt;=99999]000\-00;000\-0000"/>
    <numFmt numFmtId="181" formatCode="0.0_ "/>
    <numFmt numFmtId="182" formatCode="#,##0.000;[Red]\-#,##0.000"/>
    <numFmt numFmtId="183" formatCode="&quot;(&quot;0&quot;)&quot;"/>
    <numFmt numFmtId="184" formatCode="&quot;(&quot;#,#00&quot;)&quot;"/>
    <numFmt numFmtId="185" formatCode="&quot;(&quot;0.00&quot;)&quot;"/>
    <numFmt numFmtId="186" formatCode="#,##0.0_ ;[Red]\-#,##0.0\ "/>
    <numFmt numFmtId="187" formatCode="[$-411]ggge&quot;年&quot;m&quot;月&quot;d&quot;日&quot;;@"/>
    <numFmt numFmtId="188" formatCode="&quot;(&quot;0,000&quot;)&quot;"/>
    <numFmt numFmtId="189" formatCode="0;&quot;△ &quot;0"/>
    <numFmt numFmtId="190" formatCode="0.0_);[Red]\(0.0\)"/>
    <numFmt numFmtId="191" formatCode="#,##0.00_);[Red]\(#,##0.00\)"/>
    <numFmt numFmtId="192" formatCode="0.0_);\(0.0\)"/>
    <numFmt numFmtId="193" formatCode="0.00_);\(0.00\)"/>
    <numFmt numFmtId="194" formatCode="#,##0.00_);\(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_ "/>
    <numFmt numFmtId="199" formatCode="0_ "/>
    <numFmt numFmtId="200" formatCode="0;[Red]0"/>
    <numFmt numFmtId="201" formatCode="0_);[Red]\(0\)"/>
    <numFmt numFmtId="202" formatCode="#,##0.0_ "/>
    <numFmt numFmtId="203" formatCode="#,##0.0_);[Red]\(#,##0.0\)"/>
    <numFmt numFmtId="204" formatCode="#,##0_ "/>
    <numFmt numFmtId="205" formatCode="0.00_ "/>
    <numFmt numFmtId="206" formatCode="#,##0_);[Red]\(#,##0\)"/>
    <numFmt numFmtId="207" formatCode="#,##0_ ;[Red]\-#,##0\ "/>
    <numFmt numFmtId="208" formatCode="0.00_);[Red]\(0.00\)"/>
    <numFmt numFmtId="209" formatCode="#,##0.000_);\(#,##0.000\)"/>
    <numFmt numFmtId="210" formatCode="\(000000\)"/>
    <numFmt numFmtId="211" formatCode="\(#0\)"/>
    <numFmt numFmtId="212" formatCode="\(#,##0\)"/>
    <numFmt numFmtId="213" formatCode="\(##0.00\)"/>
    <numFmt numFmtId="214" formatCode="#0.00"/>
    <numFmt numFmtId="215" formatCode="#0.0"/>
    <numFmt numFmtId="216" formatCode="0_ ;[Red]\-0\ "/>
    <numFmt numFmtId="217" formatCode="_ * #,##0.0_ ;_ * \-#,##0.0_ ;_ * &quot;-&quot;?_ ;_ @_ "/>
    <numFmt numFmtId="218" formatCode="#,##0.0"/>
    <numFmt numFmtId="219" formatCode="&quot;¥&quot;#,##0.0;&quot;¥&quot;\-#,##0.0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b/>
      <sz val="8.5"/>
      <name val="Arial"/>
      <family val="2"/>
    </font>
    <font>
      <sz val="8.5"/>
      <name val="Arial"/>
      <family val="2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8.5"/>
      <color indexed="9"/>
      <name val="ＭＳ ゴシック"/>
      <family val="3"/>
    </font>
    <font>
      <b/>
      <sz val="8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i/>
      <sz val="8.5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8.5"/>
      <name val="ＤＦ平成ゴシック体W9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8.5"/>
      <name val="ＭＳ Ｐゴシック"/>
      <family val="3"/>
    </font>
    <font>
      <sz val="8.5"/>
      <color indexed="8"/>
      <name val="Arial"/>
      <family val="2"/>
    </font>
    <font>
      <b/>
      <sz val="8.5"/>
      <name val="ＭＳ 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4.5"/>
      <name val="ＭＳ 明朝"/>
      <family val="1"/>
    </font>
    <font>
      <b/>
      <sz val="8.5"/>
      <name val="ＭＳ Ｐゴシック"/>
      <family val="3"/>
    </font>
    <font>
      <sz val="10"/>
      <color indexed="8"/>
      <name val="Arial"/>
      <family val="2"/>
    </font>
    <font>
      <sz val="8.5"/>
      <name val="Century"/>
      <family val="1"/>
    </font>
    <font>
      <sz val="30"/>
      <name val="ＭＳ ゴシック"/>
      <family val="3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b/>
      <sz val="9"/>
      <name val="Arial"/>
      <family val="2"/>
    </font>
    <font>
      <b/>
      <sz val="9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9"/>
      <name val="ＭＳ Ｐゴシック"/>
      <family val="3"/>
    </font>
    <font>
      <sz val="7"/>
      <color indexed="8"/>
      <name val="ＭＳ 明朝"/>
      <family val="1"/>
    </font>
    <font>
      <sz val="7"/>
      <color indexed="8"/>
      <name val="Times New Roman"/>
      <family val="1"/>
    </font>
    <font>
      <sz val="5"/>
      <color indexed="8"/>
      <name val="ＭＳ 明朝"/>
      <family val="1"/>
    </font>
    <font>
      <sz val="5"/>
      <color indexed="8"/>
      <name val="Times New Roman"/>
      <family val="1"/>
    </font>
    <font>
      <sz val="7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1" applyNumberFormat="0" applyAlignment="0" applyProtection="0"/>
    <xf numFmtId="0" fontId="70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1" fillId="0" borderId="3" applyNumberFormat="0" applyFill="0" applyAlignment="0" applyProtection="0"/>
    <xf numFmtId="0" fontId="72" fillId="28" borderId="0" applyNumberFormat="0" applyBorder="0" applyAlignment="0" applyProtection="0"/>
    <xf numFmtId="0" fontId="73" fillId="29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9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82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92" fontId="2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2" fontId="25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4" fontId="5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justify" vertical="center"/>
    </xf>
    <xf numFmtId="191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2" fontId="2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right" vertical="center"/>
    </xf>
    <xf numFmtId="192" fontId="2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3" fillId="0" borderId="2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justify" vertical="center"/>
    </xf>
    <xf numFmtId="3" fontId="5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justify" vertical="center"/>
    </xf>
    <xf numFmtId="176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204" fontId="6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192" fontId="22" fillId="0" borderId="17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" fillId="0" borderId="1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right" wrapText="1"/>
    </xf>
    <xf numFmtId="205" fontId="4" fillId="0" borderId="0" xfId="0" applyNumberFormat="1" applyFont="1" applyFill="1" applyAlignment="1">
      <alignment horizontal="right" wrapText="1"/>
    </xf>
    <xf numFmtId="3" fontId="6" fillId="0" borderId="21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205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205" fontId="6" fillId="0" borderId="0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 vertical="center"/>
    </xf>
    <xf numFmtId="0" fontId="26" fillId="0" borderId="18" xfId="0" applyFont="1" applyFill="1" applyBorder="1" applyAlignment="1">
      <alignment horizontal="justify" vertical="center"/>
    </xf>
    <xf numFmtId="181" fontId="5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181" fontId="5" fillId="0" borderId="17" xfId="0" applyNumberFormat="1" applyFont="1" applyFill="1" applyBorder="1" applyAlignment="1">
      <alignment horizontal="right" wrapText="1"/>
    </xf>
    <xf numFmtId="18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90" fontId="4" fillId="0" borderId="22" xfId="0" applyNumberFormat="1" applyFont="1" applyFill="1" applyBorder="1" applyAlignment="1">
      <alignment horizontal="center" vertical="center"/>
    </xf>
    <xf numFmtId="208" fontId="6" fillId="0" borderId="0" xfId="0" applyNumberFormat="1" applyFont="1" applyFill="1" applyAlignment="1">
      <alignment horizontal="right" wrapText="1"/>
    </xf>
    <xf numFmtId="190" fontId="6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181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justify" vertical="center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6" fillId="0" borderId="0" xfId="62" applyFont="1" applyFill="1" applyAlignment="1">
      <alignment horizontal="right" vertical="center"/>
      <protection/>
    </xf>
    <xf numFmtId="192" fontId="35" fillId="0" borderId="0" xfId="62" applyNumberFormat="1" applyFont="1" applyFill="1" applyBorder="1" applyAlignment="1">
      <alignment vertical="center"/>
      <protection/>
    </xf>
    <xf numFmtId="49" fontId="32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181" fontId="5" fillId="0" borderId="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215" fontId="5" fillId="0" borderId="0" xfId="0" applyNumberFormat="1" applyFont="1" applyFill="1" applyBorder="1" applyAlignment="1">
      <alignment vertical="center"/>
    </xf>
    <xf numFmtId="204" fontId="6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49" fontId="2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2" fillId="0" borderId="0" xfId="63" applyFont="1" applyFill="1">
      <alignment/>
      <protection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192" fontId="22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justify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20" fillId="0" borderId="0" xfId="63" applyFont="1" applyFill="1" applyBorder="1" applyAlignment="1">
      <alignment horizontal="right" vertical="center"/>
      <protection/>
    </xf>
    <xf numFmtId="49" fontId="2" fillId="0" borderId="20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 vertical="top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0" fontId="4" fillId="0" borderId="17" xfId="63" applyFont="1" applyFill="1" applyBorder="1" applyAlignment="1">
      <alignment horizontal="justify" vertical="center"/>
      <protection/>
    </xf>
    <xf numFmtId="49" fontId="2" fillId="0" borderId="18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15" fillId="0" borderId="0" xfId="63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horizontal="left"/>
      <protection/>
    </xf>
    <xf numFmtId="49" fontId="2" fillId="0" borderId="0" xfId="63" applyNumberFormat="1" applyFont="1" applyFill="1" applyBorder="1" applyAlignment="1">
      <alignment horizontal="left" vertical="center"/>
      <protection/>
    </xf>
    <xf numFmtId="0" fontId="10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34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 wrapText="1"/>
    </xf>
    <xf numFmtId="0" fontId="18" fillId="0" borderId="20" xfId="0" applyFont="1" applyFill="1" applyBorder="1" applyAlignment="1">
      <alignment horizontal="justify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204" fontId="2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horizontal="right" vertical="center" wrapText="1"/>
    </xf>
    <xf numFmtId="204" fontId="6" fillId="0" borderId="22" xfId="0" applyNumberFormat="1" applyFont="1" applyFill="1" applyBorder="1" applyAlignment="1">
      <alignment horizontal="right" vertical="center" wrapText="1"/>
    </xf>
    <xf numFmtId="204" fontId="6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distributed" vertical="center" wrapText="1"/>
    </xf>
    <xf numFmtId="41" fontId="24" fillId="0" borderId="0" xfId="0" applyNumberFormat="1" applyFont="1" applyFill="1" applyAlignment="1">
      <alignment horizontal="right" vertical="center" wrapText="1"/>
    </xf>
    <xf numFmtId="0" fontId="10" fillId="0" borderId="17" xfId="0" applyFont="1" applyFill="1" applyBorder="1" applyAlignment="1">
      <alignment horizontal="distributed" vertical="center"/>
    </xf>
    <xf numFmtId="214" fontId="5" fillId="0" borderId="17" xfId="0" applyNumberFormat="1" applyFont="1" applyFill="1" applyBorder="1" applyAlignment="1">
      <alignment horizontal="right" wrapText="1"/>
    </xf>
    <xf numFmtId="208" fontId="6" fillId="0" borderId="0" xfId="0" applyNumberFormat="1" applyFont="1" applyFill="1" applyBorder="1" applyAlignment="1">
      <alignment horizontal="right" wrapText="1"/>
    </xf>
    <xf numFmtId="190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vertical="center"/>
    </xf>
    <xf numFmtId="3" fontId="6" fillId="0" borderId="2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justify" vertical="center"/>
    </xf>
    <xf numFmtId="212" fontId="2" fillId="0" borderId="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center" vertical="center"/>
    </xf>
    <xf numFmtId="212" fontId="5" fillId="0" borderId="0" xfId="0" applyNumberFormat="1" applyFont="1" applyFill="1" applyBorder="1" applyAlignment="1">
      <alignment horizontal="right" vertical="center"/>
    </xf>
    <xf numFmtId="212" fontId="6" fillId="0" borderId="0" xfId="0" applyNumberFormat="1" applyFont="1" applyFill="1" applyBorder="1" applyAlignment="1">
      <alignment horizontal="right" vertical="center"/>
    </xf>
    <xf numFmtId="212" fontId="2" fillId="0" borderId="20" xfId="0" applyNumberFormat="1" applyFont="1" applyFill="1" applyBorder="1" applyAlignment="1">
      <alignment vertical="center"/>
    </xf>
    <xf numFmtId="213" fontId="6" fillId="0" borderId="0" xfId="0" applyNumberFormat="1" applyFont="1" applyFill="1" applyAlignment="1">
      <alignment horizontal="right" vertical="center" wrapText="1"/>
    </xf>
    <xf numFmtId="212" fontId="6" fillId="0" borderId="0" xfId="0" applyNumberFormat="1" applyFont="1" applyFill="1" applyAlignment="1">
      <alignment horizontal="right" vertical="center" wrapText="1"/>
    </xf>
    <xf numFmtId="208" fontId="6" fillId="0" borderId="0" xfId="0" applyNumberFormat="1" applyFont="1" applyFill="1" applyAlignment="1">
      <alignment horizontal="right" vertical="center" wrapText="1"/>
    </xf>
    <xf numFmtId="206" fontId="6" fillId="0" borderId="0" xfId="0" applyNumberFormat="1" applyFont="1" applyFill="1" applyAlignment="1">
      <alignment horizontal="right" vertical="center" wrapText="1"/>
    </xf>
    <xf numFmtId="206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212" fontId="38" fillId="0" borderId="0" xfId="0" applyNumberFormat="1" applyFont="1" applyFill="1" applyAlignment="1">
      <alignment horizontal="right" vertical="center" wrapText="1"/>
    </xf>
    <xf numFmtId="213" fontId="5" fillId="0" borderId="0" xfId="0" applyNumberFormat="1" applyFont="1" applyFill="1" applyAlignment="1">
      <alignment horizontal="right" vertical="center" wrapText="1"/>
    </xf>
    <xf numFmtId="212" fontId="5" fillId="0" borderId="0" xfId="0" applyNumberFormat="1" applyFont="1" applyFill="1" applyAlignment="1">
      <alignment horizontal="right" vertical="center" wrapText="1"/>
    </xf>
    <xf numFmtId="208" fontId="5" fillId="0" borderId="0" xfId="0" applyNumberFormat="1" applyFont="1" applyFill="1" applyAlignment="1">
      <alignment horizontal="right" vertical="center" wrapText="1"/>
    </xf>
    <xf numFmtId="206" fontId="5" fillId="0" borderId="0" xfId="0" applyNumberFormat="1" applyFont="1" applyFill="1" applyAlignment="1">
      <alignment horizontal="right" vertical="center" wrapText="1"/>
    </xf>
    <xf numFmtId="38" fontId="6" fillId="0" borderId="0" xfId="51" applyFont="1" applyFill="1" applyAlignment="1">
      <alignment horizontal="right" wrapText="1"/>
    </xf>
    <xf numFmtId="205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217" fontId="6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204" fontId="6" fillId="0" borderId="17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distributed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/>
    </xf>
    <xf numFmtId="38" fontId="6" fillId="0" borderId="0" xfId="5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204" fontId="5" fillId="0" borderId="0" xfId="0" applyNumberFormat="1" applyFont="1" applyFill="1" applyAlignment="1">
      <alignment horizontal="right" vertical="center"/>
    </xf>
    <xf numFmtId="205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horizontal="right" vertical="center"/>
    </xf>
    <xf numFmtId="205" fontId="6" fillId="0" borderId="0" xfId="0" applyNumberFormat="1" applyFont="1" applyFill="1" applyAlignment="1">
      <alignment horizontal="right" vertical="center"/>
    </xf>
    <xf numFmtId="212" fontId="6" fillId="0" borderId="0" xfId="0" applyNumberFormat="1" applyFont="1" applyFill="1" applyAlignment="1">
      <alignment horizontal="right" vertical="center"/>
    </xf>
    <xf numFmtId="213" fontId="6" fillId="0" borderId="0" xfId="0" applyNumberFormat="1" applyFont="1" applyFill="1" applyAlignment="1">
      <alignment horizontal="right" vertical="center"/>
    </xf>
    <xf numFmtId="208" fontId="6" fillId="0" borderId="0" xfId="0" applyNumberFormat="1" applyFont="1" applyFill="1" applyAlignment="1">
      <alignment horizontal="right" vertical="center"/>
    </xf>
    <xf numFmtId="206" fontId="6" fillId="0" borderId="0" xfId="0" applyNumberFormat="1" applyFont="1" applyFill="1" applyAlignment="1">
      <alignment horizontal="right" vertical="center"/>
    </xf>
    <xf numFmtId="201" fontId="6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5" fontId="6" fillId="0" borderId="0" xfId="0" applyNumberFormat="1" applyFont="1" applyFill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wrapText="1"/>
    </xf>
    <xf numFmtId="208" fontId="5" fillId="0" borderId="0" xfId="0" applyNumberFormat="1" applyFont="1" applyFill="1" applyAlignment="1">
      <alignment horizontal="right" wrapText="1"/>
    </xf>
    <xf numFmtId="4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218" fontId="5" fillId="0" borderId="17" xfId="0" applyNumberFormat="1" applyFont="1" applyFill="1" applyBorder="1" applyAlignment="1">
      <alignment horizontal="right"/>
    </xf>
    <xf numFmtId="190" fontId="5" fillId="0" borderId="17" xfId="0" applyNumberFormat="1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justify" vertical="center"/>
    </xf>
    <xf numFmtId="205" fontId="5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04" fontId="5" fillId="0" borderId="0" xfId="0" applyNumberFormat="1" applyFont="1" applyFill="1" applyAlignment="1" applyProtection="1">
      <alignment horizontal="right" vertical="center" wrapText="1"/>
      <protection locked="0"/>
    </xf>
    <xf numFmtId="41" fontId="6" fillId="0" borderId="0" xfId="0" applyNumberFormat="1" applyFont="1" applyFill="1" applyAlignment="1">
      <alignment horizontal="right" vertical="center" wrapText="1"/>
    </xf>
    <xf numFmtId="204" fontId="6" fillId="0" borderId="0" xfId="0" applyNumberFormat="1" applyFont="1" applyFill="1" applyBorder="1" applyAlignment="1">
      <alignment horizontal="right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0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90" fontId="4" fillId="0" borderId="0" xfId="0" applyNumberFormat="1" applyFont="1" applyFill="1" applyAlignment="1">
      <alignment horizontal="right" vertical="center"/>
    </xf>
    <xf numFmtId="190" fontId="6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214" fontId="5" fillId="0" borderId="1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right" vertical="center" wrapText="1"/>
    </xf>
    <xf numFmtId="205" fontId="6" fillId="0" borderId="0" xfId="0" applyNumberFormat="1" applyFont="1" applyFill="1" applyBorder="1" applyAlignment="1">
      <alignment horizontal="right" vertical="center" wrapText="1"/>
    </xf>
    <xf numFmtId="214" fontId="5" fillId="0" borderId="17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58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217" fontId="5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right" vertical="center"/>
    </xf>
    <xf numFmtId="204" fontId="5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217" fontId="41" fillId="0" borderId="17" xfId="0" applyNumberFormat="1" applyFont="1" applyFill="1" applyBorder="1" applyAlignment="1">
      <alignment horizontal="right" vertical="center"/>
    </xf>
    <xf numFmtId="217" fontId="40" fillId="0" borderId="17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3" fontId="40" fillId="0" borderId="17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 wrapText="1"/>
    </xf>
    <xf numFmtId="215" fontId="5" fillId="0" borderId="17" xfId="0" applyNumberFormat="1" applyFont="1" applyFill="1" applyBorder="1" applyAlignment="1">
      <alignment horizontal="right" vertical="center"/>
    </xf>
    <xf numFmtId="215" fontId="20" fillId="0" borderId="17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58" fontId="28" fillId="0" borderId="0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217" fontId="34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7" xfId="5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3" fontId="3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" fontId="34" fillId="0" borderId="1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215" fontId="34" fillId="0" borderId="17" xfId="0" applyNumberFormat="1" applyFont="1" applyFill="1" applyBorder="1" applyAlignment="1">
      <alignment horizontal="right" vertical="center"/>
    </xf>
    <xf numFmtId="0" fontId="4" fillId="0" borderId="0" xfId="63" applyFont="1" applyFill="1" applyAlignment="1">
      <alignment horizontal="left" vertical="center"/>
      <protection/>
    </xf>
    <xf numFmtId="0" fontId="4" fillId="0" borderId="32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8" fillId="0" borderId="10" xfId="63" applyFont="1" applyFill="1" applyBorder="1" applyAlignment="1">
      <alignment horizontal="center" vertical="center"/>
      <protection/>
    </xf>
    <xf numFmtId="0" fontId="18" fillId="0" borderId="11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3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24" fillId="0" borderId="0" xfId="62" applyNumberFormat="1" applyFont="1" applyFill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24" fillId="0" borderId="17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7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20" xfId="63" applyFont="1" applyFill="1" applyBorder="1" applyAlignment="1">
      <alignment horizontal="left" vertical="center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24" fillId="0" borderId="17" xfId="62" applyFont="1" applyFill="1" applyBorder="1" applyAlignment="1">
      <alignment horizontal="center" vertical="center"/>
      <protection/>
    </xf>
    <xf numFmtId="0" fontId="5" fillId="0" borderId="0" xfId="62" applyNumberFormat="1" applyFont="1" applyFill="1" applyAlignment="1">
      <alignment horizontal="center" vertical="center"/>
      <protection/>
    </xf>
    <xf numFmtId="42" fontId="6" fillId="0" borderId="0" xfId="62" applyNumberFormat="1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 wrapText="1"/>
    </xf>
    <xf numFmtId="41" fontId="6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41" fontId="34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horizontal="right" vertical="center"/>
    </xf>
    <xf numFmtId="206" fontId="5" fillId="0" borderId="17" xfId="0" applyNumberFormat="1" applyFont="1" applyFill="1" applyBorder="1" applyAlignment="1">
      <alignment horizontal="right" vertical="center"/>
    </xf>
    <xf numFmtId="206" fontId="6" fillId="0" borderId="21" xfId="0" applyNumberFormat="1" applyFont="1" applyFill="1" applyBorder="1" applyAlignment="1">
      <alignment horizontal="right" vertical="center"/>
    </xf>
    <xf numFmtId="206" fontId="5" fillId="0" borderId="22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0選挙　職員（92～98）" xfId="62"/>
    <cellStyle name="標準_10選挙　職員（P177～198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885825</xdr:colOff>
      <xdr:row>27</xdr:row>
      <xdr:rowOff>104775</xdr:rowOff>
    </xdr:from>
    <xdr:to>
      <xdr:col>6</xdr:col>
      <xdr:colOff>342900</xdr:colOff>
      <xdr:row>31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48</xdr:col>
      <xdr:colOff>57150</xdr:colOff>
      <xdr:row>25</xdr:row>
      <xdr:rowOff>0</xdr:rowOff>
    </xdr:from>
    <xdr:to>
      <xdr:col>50</xdr:col>
      <xdr:colOff>85725</xdr:colOff>
      <xdr:row>28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73</xdr:col>
      <xdr:colOff>247650</xdr:colOff>
      <xdr:row>31</xdr:row>
      <xdr:rowOff>190500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9744075" y="75342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</xdr:colOff>
      <xdr:row>31</xdr:row>
      <xdr:rowOff>76200</xdr:rowOff>
    </xdr:from>
    <xdr:ext cx="285750" cy="133350"/>
    <xdr:sp>
      <xdr:nvSpPr>
        <xdr:cNvPr id="2" name="Text Box 2"/>
        <xdr:cNvSpPr txBox="1">
          <a:spLocks noChangeArrowheads="1"/>
        </xdr:cNvSpPr>
      </xdr:nvSpPr>
      <xdr:spPr>
        <a:xfrm>
          <a:off x="971550" y="7419975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再選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85725</xdr:colOff>
      <xdr:row>23</xdr:row>
      <xdr:rowOff>219075</xdr:rowOff>
    </xdr:from>
    <xdr:to>
      <xdr:col>56</xdr:col>
      <xdr:colOff>114300</xdr:colOff>
      <xdr:row>26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9525</xdr:rowOff>
    </xdr:from>
    <xdr:to>
      <xdr:col>2</xdr:col>
      <xdr:colOff>19050</xdr:colOff>
      <xdr:row>45</xdr:row>
      <xdr:rowOff>0</xdr:rowOff>
    </xdr:to>
    <xdr:pic>
      <xdr:nvPicPr>
        <xdr:cNvPr id="1" name="Picture 1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865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9525</xdr:colOff>
      <xdr:row>24</xdr:row>
      <xdr:rowOff>190500</xdr:rowOff>
    </xdr:from>
    <xdr:to>
      <xdr:col>56</xdr:col>
      <xdr:colOff>9525</xdr:colOff>
      <xdr:row>28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5721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66675</xdr:colOff>
      <xdr:row>26</xdr:row>
      <xdr:rowOff>95250</xdr:rowOff>
    </xdr:from>
    <xdr:to>
      <xdr:col>17</xdr:col>
      <xdr:colOff>95250</xdr:colOff>
      <xdr:row>29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56483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371475</xdr:colOff>
      <xdr:row>26</xdr:row>
      <xdr:rowOff>85725</xdr:rowOff>
    </xdr:from>
    <xdr:to>
      <xdr:col>19</xdr:col>
      <xdr:colOff>352425</xdr:colOff>
      <xdr:row>30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  <xdr:twoCellAnchor>
    <xdr:from>
      <xdr:col>3</xdr:col>
      <xdr:colOff>247650</xdr:colOff>
      <xdr:row>5</xdr:row>
      <xdr:rowOff>123825</xdr:rowOff>
    </xdr:from>
    <xdr:to>
      <xdr:col>5</xdr:col>
      <xdr:colOff>28575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33500" y="1114425"/>
          <a:ext cx="504825" cy="2857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6</xdr:row>
      <xdr:rowOff>9525</xdr:rowOff>
    </xdr:from>
    <xdr:to>
      <xdr:col>5</xdr:col>
      <xdr:colOff>28575</xdr:colOff>
      <xdr:row>6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0" y="1190625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自由民主党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5</xdr:row>
      <xdr:rowOff>123825</xdr:rowOff>
    </xdr:from>
    <xdr:to>
      <xdr:col>6</xdr:col>
      <xdr:colOff>314325</xdr:colOff>
      <xdr:row>7</xdr:row>
      <xdr:rowOff>0</xdr:rowOff>
    </xdr:to>
    <xdr:sp>
      <xdr:nvSpPr>
        <xdr:cNvPr id="4" name="Rectangle 4" descr="紙ふぶき (大)"/>
        <xdr:cNvSpPr>
          <a:spLocks/>
        </xdr:cNvSpPr>
      </xdr:nvSpPr>
      <xdr:spPr>
        <a:xfrm>
          <a:off x="1962150" y="1114425"/>
          <a:ext cx="523875" cy="285750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9525</xdr:rowOff>
    </xdr:from>
    <xdr:to>
      <xdr:col>6</xdr:col>
      <xdr:colOff>304800</xdr:colOff>
      <xdr:row>6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81200" y="1190625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日本共産党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5</xdr:row>
      <xdr:rowOff>123825</xdr:rowOff>
    </xdr:from>
    <xdr:to>
      <xdr:col>8</xdr:col>
      <xdr:colOff>219075</xdr:colOff>
      <xdr:row>7</xdr:row>
      <xdr:rowOff>0</xdr:rowOff>
    </xdr:to>
    <xdr:sp>
      <xdr:nvSpPr>
        <xdr:cNvPr id="6" name="Rectangle 6" descr="れんが (斜め)"/>
        <xdr:cNvSpPr>
          <a:spLocks/>
        </xdr:cNvSpPr>
      </xdr:nvSpPr>
      <xdr:spPr>
        <a:xfrm>
          <a:off x="2600325" y="1114425"/>
          <a:ext cx="514350" cy="28575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104775</xdr:colOff>
      <xdr:row>6</xdr:row>
      <xdr:rowOff>28575</xdr:rowOff>
    </xdr:from>
    <xdr:ext cx="457200" cy="123825"/>
    <xdr:sp>
      <xdr:nvSpPr>
        <xdr:cNvPr id="7" name="Text Box 7"/>
        <xdr:cNvSpPr txBox="1">
          <a:spLocks noChangeArrowheads="1"/>
        </xdr:cNvSpPr>
      </xdr:nvSpPr>
      <xdr:spPr>
        <a:xfrm>
          <a:off x="2638425" y="1209675"/>
          <a:ext cx="4572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社会民主党</a:t>
          </a:r>
        </a:p>
      </xdr:txBody>
    </xdr:sp>
    <xdr:clientData/>
  </xdr:oneCellAnchor>
  <xdr:twoCellAnchor>
    <xdr:from>
      <xdr:col>8</xdr:col>
      <xdr:colOff>333375</xdr:colOff>
      <xdr:row>5</xdr:row>
      <xdr:rowOff>123825</xdr:rowOff>
    </xdr:from>
    <xdr:to>
      <xdr:col>10</xdr:col>
      <xdr:colOff>114300</xdr:colOff>
      <xdr:row>7</xdr:row>
      <xdr:rowOff>0</xdr:rowOff>
    </xdr:to>
    <xdr:sp>
      <xdr:nvSpPr>
        <xdr:cNvPr id="8" name="Rectangle 8" descr="縦線"/>
        <xdr:cNvSpPr>
          <a:spLocks/>
        </xdr:cNvSpPr>
      </xdr:nvSpPr>
      <xdr:spPr>
        <a:xfrm>
          <a:off x="3228975" y="1114425"/>
          <a:ext cx="504825" cy="2857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9525</xdr:rowOff>
    </xdr:from>
    <xdr:to>
      <xdr:col>10</xdr:col>
      <xdr:colOff>85725</xdr:colOff>
      <xdr:row>6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57550" y="1190625"/>
          <a:ext cx="447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民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党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5</xdr:row>
      <xdr:rowOff>123825</xdr:rowOff>
    </xdr:from>
    <xdr:to>
      <xdr:col>12</xdr:col>
      <xdr:colOff>28575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48100" y="1114425"/>
          <a:ext cx="52387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9525</xdr:rowOff>
    </xdr:from>
    <xdr:to>
      <xdr:col>12</xdr:col>
      <xdr:colOff>0</xdr:colOff>
      <xdr:row>6</xdr:row>
      <xdr:rowOff>142875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67150" y="11906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明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党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47625</xdr:colOff>
      <xdr:row>5</xdr:row>
      <xdr:rowOff>123825</xdr:rowOff>
    </xdr:from>
    <xdr:to>
      <xdr:col>15</xdr:col>
      <xdr:colOff>209550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114925" y="1114425"/>
          <a:ext cx="5238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9525</xdr:rowOff>
    </xdr:from>
    <xdr:to>
      <xdr:col>15</xdr:col>
      <xdr:colOff>200025</xdr:colOff>
      <xdr:row>6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33975" y="1190625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諸派･無所属等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247650</xdr:colOff>
      <xdr:row>8</xdr:row>
      <xdr:rowOff>28575</xdr:rowOff>
    </xdr:from>
    <xdr:to>
      <xdr:col>7</xdr:col>
      <xdr:colOff>314325</xdr:colOff>
      <xdr:row>10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1333500" y="1647825"/>
          <a:ext cx="1514475" cy="5048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8</xdr:row>
      <xdr:rowOff>28575</xdr:rowOff>
    </xdr:from>
    <xdr:to>
      <xdr:col>9</xdr:col>
      <xdr:colOff>28575</xdr:colOff>
      <xdr:row>10</xdr:row>
      <xdr:rowOff>123825</xdr:rowOff>
    </xdr:to>
    <xdr:sp>
      <xdr:nvSpPr>
        <xdr:cNvPr id="15" name="Rectangle 15" descr="紙ふぶき (大)"/>
        <xdr:cNvSpPr>
          <a:spLocks/>
        </xdr:cNvSpPr>
      </xdr:nvSpPr>
      <xdr:spPr>
        <a:xfrm>
          <a:off x="2847975" y="1647825"/>
          <a:ext cx="438150" cy="504825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15</xdr:col>
      <xdr:colOff>66675</xdr:colOff>
      <xdr:row>10</xdr:row>
      <xdr:rowOff>123825</xdr:rowOff>
    </xdr:to>
    <xdr:sp>
      <xdr:nvSpPr>
        <xdr:cNvPr id="16" name="Rectangle 16" descr="縦線"/>
        <xdr:cNvSpPr>
          <a:spLocks/>
        </xdr:cNvSpPr>
      </xdr:nvSpPr>
      <xdr:spPr>
        <a:xfrm>
          <a:off x="3286125" y="1647825"/>
          <a:ext cx="2209800" cy="5048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11</xdr:row>
      <xdr:rowOff>95250</xdr:rowOff>
    </xdr:from>
    <xdr:to>
      <xdr:col>6</xdr:col>
      <xdr:colOff>276225</xdr:colOff>
      <xdr:row>14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1323975" y="2314575"/>
          <a:ext cx="1123950" cy="5143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200025</xdr:rowOff>
    </xdr:from>
    <xdr:to>
      <xdr:col>7</xdr:col>
      <xdr:colOff>66675</xdr:colOff>
      <xdr:row>23</xdr:row>
      <xdr:rowOff>28575</xdr:rowOff>
    </xdr:to>
    <xdr:sp>
      <xdr:nvSpPr>
        <xdr:cNvPr id="18" name="Rectangle 18"/>
        <xdr:cNvSpPr>
          <a:spLocks/>
        </xdr:cNvSpPr>
      </xdr:nvSpPr>
      <xdr:spPr>
        <a:xfrm>
          <a:off x="1323975" y="4314825"/>
          <a:ext cx="1276350" cy="5143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180975</xdr:rowOff>
    </xdr:from>
    <xdr:to>
      <xdr:col>6</xdr:col>
      <xdr:colOff>228600</xdr:colOff>
      <xdr:row>25</xdr:row>
      <xdr:rowOff>142875</xdr:rowOff>
    </xdr:to>
    <xdr:sp>
      <xdr:nvSpPr>
        <xdr:cNvPr id="19" name="Rectangle 19"/>
        <xdr:cNvSpPr>
          <a:spLocks/>
        </xdr:cNvSpPr>
      </xdr:nvSpPr>
      <xdr:spPr>
        <a:xfrm>
          <a:off x="1323975" y="4981575"/>
          <a:ext cx="1076325" cy="5143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95250</xdr:rowOff>
    </xdr:from>
    <xdr:to>
      <xdr:col>8</xdr:col>
      <xdr:colOff>47625</xdr:colOff>
      <xdr:row>14</xdr:row>
      <xdr:rowOff>9525</xdr:rowOff>
    </xdr:to>
    <xdr:sp>
      <xdr:nvSpPr>
        <xdr:cNvPr id="20" name="Rectangle 20" descr="紙ふぶき (大)"/>
        <xdr:cNvSpPr>
          <a:spLocks/>
        </xdr:cNvSpPr>
      </xdr:nvSpPr>
      <xdr:spPr>
        <a:xfrm>
          <a:off x="2447925" y="2314575"/>
          <a:ext cx="495300" cy="514350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333375</xdr:colOff>
      <xdr:row>14</xdr:row>
      <xdr:rowOff>9525</xdr:rowOff>
    </xdr:to>
    <xdr:sp>
      <xdr:nvSpPr>
        <xdr:cNvPr id="21" name="Rectangle 21" descr="れんが (斜め)"/>
        <xdr:cNvSpPr>
          <a:spLocks/>
        </xdr:cNvSpPr>
      </xdr:nvSpPr>
      <xdr:spPr>
        <a:xfrm>
          <a:off x="2943225" y="2314575"/>
          <a:ext cx="285750" cy="51435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11</xdr:row>
      <xdr:rowOff>95250</xdr:rowOff>
    </xdr:from>
    <xdr:to>
      <xdr:col>13</xdr:col>
      <xdr:colOff>219075</xdr:colOff>
      <xdr:row>14</xdr:row>
      <xdr:rowOff>9525</xdr:rowOff>
    </xdr:to>
    <xdr:sp>
      <xdr:nvSpPr>
        <xdr:cNvPr id="22" name="Rectangle 22" descr="縦線"/>
        <xdr:cNvSpPr>
          <a:spLocks/>
        </xdr:cNvSpPr>
      </xdr:nvSpPr>
      <xdr:spPr>
        <a:xfrm>
          <a:off x="3228975" y="2314575"/>
          <a:ext cx="1695450" cy="514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11</xdr:row>
      <xdr:rowOff>95250</xdr:rowOff>
    </xdr:from>
    <xdr:to>
      <xdr:col>14</xdr:col>
      <xdr:colOff>161925</xdr:colOff>
      <xdr:row>14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924425" y="2314575"/>
          <a:ext cx="304800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200025</xdr:rowOff>
    </xdr:from>
    <xdr:to>
      <xdr:col>10</xdr:col>
      <xdr:colOff>104775</xdr:colOff>
      <xdr:row>23</xdr:row>
      <xdr:rowOff>28575</xdr:rowOff>
    </xdr:to>
    <xdr:sp>
      <xdr:nvSpPr>
        <xdr:cNvPr id="24" name="Rectangle 25" descr="紙ふぶき (大)"/>
        <xdr:cNvSpPr>
          <a:spLocks/>
        </xdr:cNvSpPr>
      </xdr:nvSpPr>
      <xdr:spPr>
        <a:xfrm>
          <a:off x="2600325" y="4314825"/>
          <a:ext cx="1123950" cy="514350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23</xdr:row>
      <xdr:rowOff>180975</xdr:rowOff>
    </xdr:from>
    <xdr:to>
      <xdr:col>15</xdr:col>
      <xdr:colOff>247650</xdr:colOff>
      <xdr:row>25</xdr:row>
      <xdr:rowOff>142875</xdr:rowOff>
    </xdr:to>
    <xdr:sp>
      <xdr:nvSpPr>
        <xdr:cNvPr id="25" name="Rectangle 26"/>
        <xdr:cNvSpPr>
          <a:spLocks/>
        </xdr:cNvSpPr>
      </xdr:nvSpPr>
      <xdr:spPr>
        <a:xfrm>
          <a:off x="4657725" y="4981575"/>
          <a:ext cx="10191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23</xdr:row>
      <xdr:rowOff>180975</xdr:rowOff>
    </xdr:from>
    <xdr:to>
      <xdr:col>8</xdr:col>
      <xdr:colOff>352425</xdr:colOff>
      <xdr:row>25</xdr:row>
      <xdr:rowOff>142875</xdr:rowOff>
    </xdr:to>
    <xdr:sp>
      <xdr:nvSpPr>
        <xdr:cNvPr id="26" name="Rectangle 27" descr="れんが (斜め)"/>
        <xdr:cNvSpPr>
          <a:spLocks/>
        </xdr:cNvSpPr>
      </xdr:nvSpPr>
      <xdr:spPr>
        <a:xfrm>
          <a:off x="3162300" y="4981575"/>
          <a:ext cx="85725" cy="51435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23</xdr:row>
      <xdr:rowOff>180975</xdr:rowOff>
    </xdr:from>
    <xdr:to>
      <xdr:col>11</xdr:col>
      <xdr:colOff>266700</xdr:colOff>
      <xdr:row>25</xdr:row>
      <xdr:rowOff>142875</xdr:rowOff>
    </xdr:to>
    <xdr:sp>
      <xdr:nvSpPr>
        <xdr:cNvPr id="27" name="Rectangle 28" descr="縦線"/>
        <xdr:cNvSpPr>
          <a:spLocks/>
        </xdr:cNvSpPr>
      </xdr:nvSpPr>
      <xdr:spPr>
        <a:xfrm>
          <a:off x="3248025" y="4981575"/>
          <a:ext cx="1000125" cy="514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180975</xdr:rowOff>
    </xdr:from>
    <xdr:to>
      <xdr:col>13</xdr:col>
      <xdr:colOff>200025</xdr:colOff>
      <xdr:row>25</xdr:row>
      <xdr:rowOff>142875</xdr:rowOff>
    </xdr:to>
    <xdr:sp>
      <xdr:nvSpPr>
        <xdr:cNvPr id="28" name="Rectangle 29"/>
        <xdr:cNvSpPr>
          <a:spLocks/>
        </xdr:cNvSpPr>
      </xdr:nvSpPr>
      <xdr:spPr>
        <a:xfrm>
          <a:off x="4248150" y="4981575"/>
          <a:ext cx="657225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180975</xdr:rowOff>
    </xdr:from>
    <xdr:to>
      <xdr:col>8</xdr:col>
      <xdr:colOff>276225</xdr:colOff>
      <xdr:row>25</xdr:row>
      <xdr:rowOff>142875</xdr:rowOff>
    </xdr:to>
    <xdr:sp>
      <xdr:nvSpPr>
        <xdr:cNvPr id="29" name="Rectangle 30" descr="紙ふぶき (大)"/>
        <xdr:cNvSpPr>
          <a:spLocks/>
        </xdr:cNvSpPr>
      </xdr:nvSpPr>
      <xdr:spPr>
        <a:xfrm>
          <a:off x="2400300" y="4981575"/>
          <a:ext cx="771525" cy="514350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76200</xdr:rowOff>
    </xdr:from>
    <xdr:to>
      <xdr:col>3</xdr:col>
      <xdr:colOff>123825</xdr:colOff>
      <xdr:row>10</xdr:row>
      <xdr:rowOff>85725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90525" y="1695450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衆議院（小選挙区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選出）議員選挙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(21.8.30)
</a:t>
          </a:r>
        </a:p>
      </xdr:txBody>
    </xdr:sp>
    <xdr:clientData/>
  </xdr:twoCellAnchor>
  <xdr:twoCellAnchor>
    <xdr:from>
      <xdr:col>1</xdr:col>
      <xdr:colOff>57150</xdr:colOff>
      <xdr:row>11</xdr:row>
      <xdr:rowOff>123825</xdr:rowOff>
    </xdr:from>
    <xdr:to>
      <xdr:col>3</xdr:col>
      <xdr:colOff>171450</xdr:colOff>
      <xdr:row>13</xdr:row>
      <xdr:rowOff>123825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419100" y="2343150"/>
          <a:ext cx="838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衆議院（比例代表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選出）議員選挙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(21.8.30)
</a:t>
          </a:r>
        </a:p>
      </xdr:txBody>
    </xdr:sp>
    <xdr:clientData/>
  </xdr:twoCellAnchor>
  <xdr:twoCellAnchor>
    <xdr:from>
      <xdr:col>1</xdr:col>
      <xdr:colOff>28575</xdr:colOff>
      <xdr:row>15</xdr:row>
      <xdr:rowOff>9525</xdr:rowOff>
    </xdr:from>
    <xdr:to>
      <xdr:col>3</xdr:col>
      <xdr:colOff>133350</xdr:colOff>
      <xdr:row>17</xdr:row>
      <xdr:rowOff>9525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390525" y="30194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参議院（東京都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選出）議員選挙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(19.7.29)
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171450</xdr:colOff>
      <xdr:row>19</xdr:row>
      <xdr:rowOff>219075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390525" y="3686175"/>
          <a:ext cx="866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参議院（比例代表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選出）議員選挙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(19.7.29)
</a:t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3</xdr:col>
      <xdr:colOff>171450</xdr:colOff>
      <xdr:row>22</xdr:row>
      <xdr:rowOff>142875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390525" y="4419600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都議会議員選挙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(21.7.12)
</a:t>
          </a:r>
        </a:p>
      </xdr:txBody>
    </xdr:sp>
    <xdr:clientData/>
  </xdr:twoCellAnchor>
  <xdr:twoCellAnchor>
    <xdr:from>
      <xdr:col>1</xdr:col>
      <xdr:colOff>28575</xdr:colOff>
      <xdr:row>23</xdr:row>
      <xdr:rowOff>304800</xdr:rowOff>
    </xdr:from>
    <xdr:to>
      <xdr:col>3</xdr:col>
      <xdr:colOff>190500</xdr:colOff>
      <xdr:row>25</xdr:row>
      <xdr:rowOff>47625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390525" y="5105400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区議会議員選挙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(19.4.22)
</a:t>
          </a:r>
        </a:p>
      </xdr:txBody>
    </xdr:sp>
    <xdr:clientData/>
  </xdr:twoCellAnchor>
  <xdr:twoCellAnchor>
    <xdr:from>
      <xdr:col>1</xdr:col>
      <xdr:colOff>47625</xdr:colOff>
      <xdr:row>27</xdr:row>
      <xdr:rowOff>66675</xdr:rowOff>
    </xdr:from>
    <xdr:to>
      <xdr:col>3</xdr:col>
      <xdr:colOff>190500</xdr:colOff>
      <xdr:row>28</xdr:row>
      <xdr:rowOff>161925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409575" y="5781675"/>
          <a:ext cx="866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　長　選　挙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(19.4.22)
</a:t>
          </a:r>
        </a:p>
      </xdr:txBody>
    </xdr:sp>
    <xdr:clientData/>
  </xdr:twoCellAnchor>
  <xdr:twoCellAnchor>
    <xdr:from>
      <xdr:col>5</xdr:col>
      <xdr:colOff>180975</xdr:colOff>
      <xdr:row>9</xdr:row>
      <xdr:rowOff>0</xdr:rowOff>
    </xdr:from>
    <xdr:to>
      <xdr:col>6</xdr:col>
      <xdr:colOff>66675</xdr:colOff>
      <xdr:row>9</xdr:row>
      <xdr:rowOff>123825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1990725" y="1838325"/>
          <a:ext cx="247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34.6
</a:t>
          </a:r>
        </a:p>
      </xdr:txBody>
    </xdr:sp>
    <xdr:clientData/>
  </xdr:twoCellAnchor>
  <xdr:twoCellAnchor>
    <xdr:from>
      <xdr:col>8</xdr:col>
      <xdr:colOff>47625</xdr:colOff>
      <xdr:row>9</xdr:row>
      <xdr:rowOff>0</xdr:rowOff>
    </xdr:from>
    <xdr:to>
      <xdr:col>8</xdr:col>
      <xdr:colOff>304800</xdr:colOff>
      <xdr:row>9</xdr:row>
      <xdr:rowOff>123825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943225" y="1838325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11.6
</a:t>
          </a:r>
        </a:p>
      </xdr:txBody>
    </xdr:sp>
    <xdr:clientData/>
  </xdr:twoCellAnchor>
  <xdr:twoCellAnchor>
    <xdr:from>
      <xdr:col>11</xdr:col>
      <xdr:colOff>114300</xdr:colOff>
      <xdr:row>9</xdr:row>
      <xdr:rowOff>0</xdr:rowOff>
    </xdr:from>
    <xdr:to>
      <xdr:col>12</xdr:col>
      <xdr:colOff>9525</xdr:colOff>
      <xdr:row>9</xdr:row>
      <xdr:rowOff>123825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4095750" y="1838325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50.8
</a:t>
          </a:r>
        </a:p>
      </xdr:txBody>
    </xdr:sp>
    <xdr:clientData/>
  </xdr:twoCellAnchor>
  <xdr:twoCellAnchor>
    <xdr:from>
      <xdr:col>4</xdr:col>
      <xdr:colOff>352425</xdr:colOff>
      <xdr:row>12</xdr:row>
      <xdr:rowOff>66675</xdr:rowOff>
    </xdr:from>
    <xdr:to>
      <xdr:col>5</xdr:col>
      <xdr:colOff>247650</xdr:colOff>
      <xdr:row>13</xdr:row>
      <xdr:rowOff>9525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1800225" y="2505075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26.4
</a:t>
          </a:r>
        </a:p>
      </xdr:txBody>
    </xdr:sp>
    <xdr:clientData/>
  </xdr:twoCellAnchor>
  <xdr:twoCellAnchor>
    <xdr:from>
      <xdr:col>7</xdr:col>
      <xdr:colOff>47625</xdr:colOff>
      <xdr:row>12</xdr:row>
      <xdr:rowOff>66675</xdr:rowOff>
    </xdr:from>
    <xdr:to>
      <xdr:col>7</xdr:col>
      <xdr:colOff>304800</xdr:colOff>
      <xdr:row>13</xdr:row>
      <xdr:rowOff>9525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2581275" y="2505075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11.8
</a:t>
          </a:r>
        </a:p>
      </xdr:txBody>
    </xdr:sp>
    <xdr:clientData/>
  </xdr:twoCellAnchor>
  <xdr:twoCellAnchor>
    <xdr:from>
      <xdr:col>8</xdr:col>
      <xdr:colOff>114300</xdr:colOff>
      <xdr:row>12</xdr:row>
      <xdr:rowOff>66675</xdr:rowOff>
    </xdr:from>
    <xdr:to>
      <xdr:col>8</xdr:col>
      <xdr:colOff>314325</xdr:colOff>
      <xdr:row>13</xdr:row>
      <xdr:rowOff>9525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3009900" y="2505075"/>
          <a:ext cx="200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5.1
</a:t>
          </a:r>
        </a:p>
      </xdr:txBody>
    </xdr:sp>
    <xdr:clientData/>
  </xdr:twoCellAnchor>
  <xdr:twoCellAnchor>
    <xdr:from>
      <xdr:col>11</xdr:col>
      <xdr:colOff>9525</xdr:colOff>
      <xdr:row>12</xdr:row>
      <xdr:rowOff>76200</xdr:rowOff>
    </xdr:from>
    <xdr:to>
      <xdr:col>11</xdr:col>
      <xdr:colOff>257175</xdr:colOff>
      <xdr:row>13</xdr:row>
      <xdr:rowOff>19050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3990975" y="251460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40.1
</a:t>
          </a:r>
        </a:p>
      </xdr:txBody>
    </xdr:sp>
    <xdr:clientData/>
  </xdr:twoCellAnchor>
  <xdr:twoCellAnchor>
    <xdr:from>
      <xdr:col>13</xdr:col>
      <xdr:colOff>285750</xdr:colOff>
      <xdr:row>12</xdr:row>
      <xdr:rowOff>76200</xdr:rowOff>
    </xdr:from>
    <xdr:to>
      <xdr:col>14</xdr:col>
      <xdr:colOff>85725</xdr:colOff>
      <xdr:row>13</xdr:row>
      <xdr:rowOff>19050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4991100" y="2514600"/>
          <a:ext cx="161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5.9
</a:t>
          </a:r>
        </a:p>
      </xdr:txBody>
    </xdr:sp>
    <xdr:clientData/>
  </xdr:twoCellAnchor>
  <xdr:twoCellAnchor>
    <xdr:from>
      <xdr:col>5</xdr:col>
      <xdr:colOff>47625</xdr:colOff>
      <xdr:row>21</xdr:row>
      <xdr:rowOff>152400</xdr:rowOff>
    </xdr:from>
    <xdr:to>
      <xdr:col>5</xdr:col>
      <xdr:colOff>304800</xdr:colOff>
      <xdr:row>22</xdr:row>
      <xdr:rowOff>66675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1857375" y="44958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29.6
</a:t>
          </a:r>
        </a:p>
      </xdr:txBody>
    </xdr:sp>
    <xdr:clientData/>
  </xdr:twoCellAnchor>
  <xdr:twoCellAnchor>
    <xdr:from>
      <xdr:col>8</xdr:col>
      <xdr:colOff>152400</xdr:colOff>
      <xdr:row>21</xdr:row>
      <xdr:rowOff>152400</xdr:rowOff>
    </xdr:from>
    <xdr:to>
      <xdr:col>9</xdr:col>
      <xdr:colOff>47625</xdr:colOff>
      <xdr:row>22</xdr:row>
      <xdr:rowOff>66675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3048000" y="44958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25.2
</a:t>
          </a:r>
        </a:p>
      </xdr:txBody>
    </xdr:sp>
    <xdr:clientData/>
  </xdr:twoCellAnchor>
  <xdr:twoCellAnchor>
    <xdr:from>
      <xdr:col>4</xdr:col>
      <xdr:colOff>285750</xdr:colOff>
      <xdr:row>23</xdr:row>
      <xdr:rowOff>371475</xdr:rowOff>
    </xdr:from>
    <xdr:to>
      <xdr:col>5</xdr:col>
      <xdr:colOff>190500</xdr:colOff>
      <xdr:row>24</xdr:row>
      <xdr:rowOff>123825</xdr:rowOff>
    </xdr:to>
    <xdr:sp>
      <xdr:nvSpPr>
        <xdr:cNvPr id="47" name="Text Box 49"/>
        <xdr:cNvSpPr txBox="1">
          <a:spLocks noChangeArrowheads="1"/>
        </xdr:cNvSpPr>
      </xdr:nvSpPr>
      <xdr:spPr>
        <a:xfrm>
          <a:off x="1733550" y="5172075"/>
          <a:ext cx="2667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24.1
</a:t>
          </a:r>
        </a:p>
      </xdr:txBody>
    </xdr:sp>
    <xdr:clientData/>
  </xdr:twoCellAnchor>
  <xdr:twoCellAnchor>
    <xdr:from>
      <xdr:col>7</xdr:col>
      <xdr:colOff>152400</xdr:colOff>
      <xdr:row>24</xdr:row>
      <xdr:rowOff>9525</xdr:rowOff>
    </xdr:from>
    <xdr:to>
      <xdr:col>8</xdr:col>
      <xdr:colOff>28575</xdr:colOff>
      <xdr:row>24</xdr:row>
      <xdr:rowOff>152400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2686050" y="5191125"/>
          <a:ext cx="238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17.8
</a:t>
          </a:r>
        </a:p>
      </xdr:txBody>
    </xdr:sp>
    <xdr:clientData/>
  </xdr:twoCellAnchor>
  <xdr:twoCellAnchor>
    <xdr:from>
      <xdr:col>10</xdr:col>
      <xdr:colOff>19050</xdr:colOff>
      <xdr:row>23</xdr:row>
      <xdr:rowOff>352425</xdr:rowOff>
    </xdr:from>
    <xdr:to>
      <xdr:col>10</xdr:col>
      <xdr:colOff>276225</xdr:colOff>
      <xdr:row>24</xdr:row>
      <xdr:rowOff>123825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3638550" y="515302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22.8
</a:t>
          </a:r>
        </a:p>
      </xdr:txBody>
    </xdr:sp>
    <xdr:clientData/>
  </xdr:twoCellAnchor>
  <xdr:twoCellAnchor>
    <xdr:from>
      <xdr:col>12</xdr:col>
      <xdr:colOff>66675</xdr:colOff>
      <xdr:row>23</xdr:row>
      <xdr:rowOff>371475</xdr:rowOff>
    </xdr:from>
    <xdr:to>
      <xdr:col>12</xdr:col>
      <xdr:colOff>314325</xdr:colOff>
      <xdr:row>24</xdr:row>
      <xdr:rowOff>123825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4410075" y="5172075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14.6
</a:t>
          </a:r>
        </a:p>
      </xdr:txBody>
    </xdr:sp>
    <xdr:clientData/>
  </xdr:twoCellAnchor>
  <xdr:twoCellAnchor>
    <xdr:from>
      <xdr:col>14</xdr:col>
      <xdr:colOff>57150</xdr:colOff>
      <xdr:row>23</xdr:row>
      <xdr:rowOff>371475</xdr:rowOff>
    </xdr:from>
    <xdr:to>
      <xdr:col>14</xdr:col>
      <xdr:colOff>304800</xdr:colOff>
      <xdr:row>24</xdr:row>
      <xdr:rowOff>123825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5124450" y="5172075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18.9
</a:t>
          </a:r>
        </a:p>
      </xdr:txBody>
    </xdr:sp>
    <xdr:clientData/>
  </xdr:twoCellAnchor>
  <xdr:twoCellAnchor>
    <xdr:from>
      <xdr:col>3</xdr:col>
      <xdr:colOff>238125</xdr:colOff>
      <xdr:row>26</xdr:row>
      <xdr:rowOff>123825</xdr:rowOff>
    </xdr:from>
    <xdr:to>
      <xdr:col>15</xdr:col>
      <xdr:colOff>247650</xdr:colOff>
      <xdr:row>29</xdr:row>
      <xdr:rowOff>66675</xdr:rowOff>
    </xdr:to>
    <xdr:sp>
      <xdr:nvSpPr>
        <xdr:cNvPr id="52" name="Rectangle 54"/>
        <xdr:cNvSpPr>
          <a:spLocks/>
        </xdr:cNvSpPr>
      </xdr:nvSpPr>
      <xdr:spPr>
        <a:xfrm>
          <a:off x="1323975" y="5648325"/>
          <a:ext cx="43529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27</xdr:row>
      <xdr:rowOff>123825</xdr:rowOff>
    </xdr:from>
    <xdr:to>
      <xdr:col>10</xdr:col>
      <xdr:colOff>76200</xdr:colOff>
      <xdr:row>28</xdr:row>
      <xdr:rowOff>76200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3448050" y="5838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100.0</a:t>
          </a:r>
        </a:p>
      </xdr:txBody>
    </xdr:sp>
    <xdr:clientData/>
  </xdr:twoCellAnchor>
  <xdr:twoCellAnchor>
    <xdr:from>
      <xdr:col>8</xdr:col>
      <xdr:colOff>247650</xdr:colOff>
      <xdr:row>23</xdr:row>
      <xdr:rowOff>295275</xdr:rowOff>
    </xdr:from>
    <xdr:to>
      <xdr:col>9</xdr:col>
      <xdr:colOff>47625</xdr:colOff>
      <xdr:row>24</xdr:row>
      <xdr:rowOff>38100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3143250" y="509587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1.8
</a:t>
          </a:r>
        </a:p>
      </xdr:txBody>
    </xdr:sp>
    <xdr:clientData/>
  </xdr:twoCellAnchor>
  <xdr:twoCellAnchor>
    <xdr:from>
      <xdr:col>3</xdr:col>
      <xdr:colOff>238125</xdr:colOff>
      <xdr:row>14</xdr:row>
      <xdr:rowOff>161925</xdr:rowOff>
    </xdr:from>
    <xdr:to>
      <xdr:col>6</xdr:col>
      <xdr:colOff>85725</xdr:colOff>
      <xdr:row>17</xdr:row>
      <xdr:rowOff>66675</xdr:rowOff>
    </xdr:to>
    <xdr:sp>
      <xdr:nvSpPr>
        <xdr:cNvPr id="55" name="Rectangle 57"/>
        <xdr:cNvSpPr>
          <a:spLocks/>
        </xdr:cNvSpPr>
      </xdr:nvSpPr>
      <xdr:spPr>
        <a:xfrm>
          <a:off x="1323975" y="2981325"/>
          <a:ext cx="933450" cy="5143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17</xdr:row>
      <xdr:rowOff>219075</xdr:rowOff>
    </xdr:from>
    <xdr:to>
      <xdr:col>6</xdr:col>
      <xdr:colOff>342900</xdr:colOff>
      <xdr:row>20</xdr:row>
      <xdr:rowOff>38100</xdr:rowOff>
    </xdr:to>
    <xdr:sp>
      <xdr:nvSpPr>
        <xdr:cNvPr id="56" name="Rectangle 58"/>
        <xdr:cNvSpPr>
          <a:spLocks/>
        </xdr:cNvSpPr>
      </xdr:nvSpPr>
      <xdr:spPr>
        <a:xfrm>
          <a:off x="1323975" y="3648075"/>
          <a:ext cx="1190625" cy="5048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161925</xdr:rowOff>
    </xdr:from>
    <xdr:to>
      <xdr:col>7</xdr:col>
      <xdr:colOff>190500</xdr:colOff>
      <xdr:row>17</xdr:row>
      <xdr:rowOff>66675</xdr:rowOff>
    </xdr:to>
    <xdr:sp>
      <xdr:nvSpPr>
        <xdr:cNvPr id="57" name="Rectangle 59" descr="紙ふぶき (大)"/>
        <xdr:cNvSpPr>
          <a:spLocks/>
        </xdr:cNvSpPr>
      </xdr:nvSpPr>
      <xdr:spPr>
        <a:xfrm>
          <a:off x="2247900" y="2981325"/>
          <a:ext cx="476250" cy="514350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14</xdr:row>
      <xdr:rowOff>161925</xdr:rowOff>
    </xdr:from>
    <xdr:to>
      <xdr:col>7</xdr:col>
      <xdr:colOff>342900</xdr:colOff>
      <xdr:row>17</xdr:row>
      <xdr:rowOff>66675</xdr:rowOff>
    </xdr:to>
    <xdr:sp>
      <xdr:nvSpPr>
        <xdr:cNvPr id="58" name="Rectangle 60" descr="れんが (斜め)"/>
        <xdr:cNvSpPr>
          <a:spLocks/>
        </xdr:cNvSpPr>
      </xdr:nvSpPr>
      <xdr:spPr>
        <a:xfrm>
          <a:off x="2724150" y="2981325"/>
          <a:ext cx="152400" cy="51435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14</xdr:row>
      <xdr:rowOff>161925</xdr:rowOff>
    </xdr:from>
    <xdr:to>
      <xdr:col>12</xdr:col>
      <xdr:colOff>28575</xdr:colOff>
      <xdr:row>17</xdr:row>
      <xdr:rowOff>66675</xdr:rowOff>
    </xdr:to>
    <xdr:sp>
      <xdr:nvSpPr>
        <xdr:cNvPr id="59" name="Rectangle 61" descr="縦線"/>
        <xdr:cNvSpPr>
          <a:spLocks/>
        </xdr:cNvSpPr>
      </xdr:nvSpPr>
      <xdr:spPr>
        <a:xfrm>
          <a:off x="2876550" y="2981325"/>
          <a:ext cx="1495425" cy="514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161925</xdr:rowOff>
    </xdr:from>
    <xdr:to>
      <xdr:col>13</xdr:col>
      <xdr:colOff>28575</xdr:colOff>
      <xdr:row>17</xdr:row>
      <xdr:rowOff>66675</xdr:rowOff>
    </xdr:to>
    <xdr:sp>
      <xdr:nvSpPr>
        <xdr:cNvPr id="60" name="Rectangle 62"/>
        <xdr:cNvSpPr>
          <a:spLocks/>
        </xdr:cNvSpPr>
      </xdr:nvSpPr>
      <xdr:spPr>
        <a:xfrm>
          <a:off x="4371975" y="2981325"/>
          <a:ext cx="361950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161925</xdr:rowOff>
    </xdr:from>
    <xdr:to>
      <xdr:col>15</xdr:col>
      <xdr:colOff>247650</xdr:colOff>
      <xdr:row>17</xdr:row>
      <xdr:rowOff>66675</xdr:rowOff>
    </xdr:to>
    <xdr:sp>
      <xdr:nvSpPr>
        <xdr:cNvPr id="61" name="Rectangle 63"/>
        <xdr:cNvSpPr>
          <a:spLocks/>
        </xdr:cNvSpPr>
      </xdr:nvSpPr>
      <xdr:spPr>
        <a:xfrm>
          <a:off x="4733925" y="2981325"/>
          <a:ext cx="9429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17</xdr:row>
      <xdr:rowOff>219075</xdr:rowOff>
    </xdr:from>
    <xdr:to>
      <xdr:col>15</xdr:col>
      <xdr:colOff>247650</xdr:colOff>
      <xdr:row>20</xdr:row>
      <xdr:rowOff>38100</xdr:rowOff>
    </xdr:to>
    <xdr:sp>
      <xdr:nvSpPr>
        <xdr:cNvPr id="62" name="Rectangle 64"/>
        <xdr:cNvSpPr>
          <a:spLocks/>
        </xdr:cNvSpPr>
      </xdr:nvSpPr>
      <xdr:spPr>
        <a:xfrm>
          <a:off x="5486400" y="3648075"/>
          <a:ext cx="1905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17</xdr:row>
      <xdr:rowOff>219075</xdr:rowOff>
    </xdr:from>
    <xdr:to>
      <xdr:col>8</xdr:col>
      <xdr:colOff>95250</xdr:colOff>
      <xdr:row>20</xdr:row>
      <xdr:rowOff>38100</xdr:rowOff>
    </xdr:to>
    <xdr:sp>
      <xdr:nvSpPr>
        <xdr:cNvPr id="63" name="Rectangle 65" descr="紙ふぶき (大)"/>
        <xdr:cNvSpPr>
          <a:spLocks/>
        </xdr:cNvSpPr>
      </xdr:nvSpPr>
      <xdr:spPr>
        <a:xfrm>
          <a:off x="2514600" y="3648075"/>
          <a:ext cx="476250" cy="504825"/>
        </a:xfrm>
        <a:prstGeom prst="rect">
          <a:avLst/>
        </a:prstGeom>
        <a:pattFill prst="lgConfetti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219075</xdr:rowOff>
    </xdr:from>
    <xdr:to>
      <xdr:col>8</xdr:col>
      <xdr:colOff>352425</xdr:colOff>
      <xdr:row>20</xdr:row>
      <xdr:rowOff>38100</xdr:rowOff>
    </xdr:to>
    <xdr:sp>
      <xdr:nvSpPr>
        <xdr:cNvPr id="64" name="Rectangle 66" descr="れんが (斜め)"/>
        <xdr:cNvSpPr>
          <a:spLocks/>
        </xdr:cNvSpPr>
      </xdr:nvSpPr>
      <xdr:spPr>
        <a:xfrm>
          <a:off x="2990850" y="3648075"/>
          <a:ext cx="257175" cy="504825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17</xdr:row>
      <xdr:rowOff>219075</xdr:rowOff>
    </xdr:from>
    <xdr:to>
      <xdr:col>13</xdr:col>
      <xdr:colOff>228600</xdr:colOff>
      <xdr:row>20</xdr:row>
      <xdr:rowOff>38100</xdr:rowOff>
    </xdr:to>
    <xdr:sp>
      <xdr:nvSpPr>
        <xdr:cNvPr id="65" name="Rectangle 67" descr="縦線"/>
        <xdr:cNvSpPr>
          <a:spLocks/>
        </xdr:cNvSpPr>
      </xdr:nvSpPr>
      <xdr:spPr>
        <a:xfrm>
          <a:off x="3248025" y="3648075"/>
          <a:ext cx="1685925" cy="5048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17</xdr:row>
      <xdr:rowOff>219075</xdr:rowOff>
    </xdr:from>
    <xdr:to>
      <xdr:col>14</xdr:col>
      <xdr:colOff>190500</xdr:colOff>
      <xdr:row>20</xdr:row>
      <xdr:rowOff>38100</xdr:rowOff>
    </xdr:to>
    <xdr:sp>
      <xdr:nvSpPr>
        <xdr:cNvPr id="66" name="Rectangle 68"/>
        <xdr:cNvSpPr>
          <a:spLocks/>
        </xdr:cNvSpPr>
      </xdr:nvSpPr>
      <xdr:spPr>
        <a:xfrm>
          <a:off x="4933950" y="3648075"/>
          <a:ext cx="32385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5</xdr:col>
      <xdr:colOff>19050</xdr:colOff>
      <xdr:row>16</xdr:row>
      <xdr:rowOff>104775</xdr:rowOff>
    </xdr:to>
    <xdr:sp>
      <xdr:nvSpPr>
        <xdr:cNvPr id="67" name="Text Box 69"/>
        <xdr:cNvSpPr txBox="1">
          <a:spLocks noChangeArrowheads="1"/>
        </xdr:cNvSpPr>
      </xdr:nvSpPr>
      <xdr:spPr>
        <a:xfrm>
          <a:off x="1571625" y="31527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22.7
</a:t>
          </a:r>
        </a:p>
      </xdr:txBody>
    </xdr:sp>
    <xdr:clientData/>
  </xdr:twoCellAnchor>
  <xdr:twoCellAnchor>
    <xdr:from>
      <xdr:col>4</xdr:col>
      <xdr:colOff>352425</xdr:colOff>
      <xdr:row>18</xdr:row>
      <xdr:rowOff>180975</xdr:rowOff>
    </xdr:from>
    <xdr:to>
      <xdr:col>5</xdr:col>
      <xdr:colOff>247650</xdr:colOff>
      <xdr:row>19</xdr:row>
      <xdr:rowOff>104775</xdr:rowOff>
    </xdr:to>
    <xdr:sp>
      <xdr:nvSpPr>
        <xdr:cNvPr id="68" name="Text Box 70"/>
        <xdr:cNvSpPr txBox="1">
          <a:spLocks noChangeArrowheads="1"/>
        </xdr:cNvSpPr>
      </xdr:nvSpPr>
      <xdr:spPr>
        <a:xfrm>
          <a:off x="1800225" y="38385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27.3
</a:t>
          </a:r>
        </a:p>
      </xdr:txBody>
    </xdr:sp>
    <xdr:clientData/>
  </xdr:twoCellAnchor>
  <xdr:twoCellAnchor>
    <xdr:from>
      <xdr:col>6</xdr:col>
      <xdr:colOff>161925</xdr:colOff>
      <xdr:row>15</xdr:row>
      <xdr:rowOff>161925</xdr:rowOff>
    </xdr:from>
    <xdr:to>
      <xdr:col>7</xdr:col>
      <xdr:colOff>47625</xdr:colOff>
      <xdr:row>16</xdr:row>
      <xdr:rowOff>114300</xdr:rowOff>
    </xdr:to>
    <xdr:sp>
      <xdr:nvSpPr>
        <xdr:cNvPr id="69" name="Text Box 71"/>
        <xdr:cNvSpPr txBox="1">
          <a:spLocks noChangeArrowheads="1"/>
        </xdr:cNvSpPr>
      </xdr:nvSpPr>
      <xdr:spPr>
        <a:xfrm>
          <a:off x="2333625" y="3171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11.3
</a:t>
          </a:r>
        </a:p>
      </xdr:txBody>
    </xdr:sp>
    <xdr:clientData/>
  </xdr:twoCellAnchor>
  <xdr:twoCellAnchor>
    <xdr:from>
      <xdr:col>7</xdr:col>
      <xdr:colOff>123825</xdr:colOff>
      <xdr:row>18</xdr:row>
      <xdr:rowOff>180975</xdr:rowOff>
    </xdr:from>
    <xdr:to>
      <xdr:col>8</xdr:col>
      <xdr:colOff>9525</xdr:colOff>
      <xdr:row>19</xdr:row>
      <xdr:rowOff>104775</xdr:rowOff>
    </xdr:to>
    <xdr:sp>
      <xdr:nvSpPr>
        <xdr:cNvPr id="70" name="Text Box 72"/>
        <xdr:cNvSpPr txBox="1">
          <a:spLocks noChangeArrowheads="1"/>
        </xdr:cNvSpPr>
      </xdr:nvSpPr>
      <xdr:spPr>
        <a:xfrm>
          <a:off x="2657475" y="38385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10.7
</a:t>
          </a:r>
        </a:p>
      </xdr:txBody>
    </xdr:sp>
    <xdr:clientData/>
  </xdr:twoCellAnchor>
  <xdr:twoCellAnchor>
    <xdr:from>
      <xdr:col>12</xdr:col>
      <xdr:colOff>95250</xdr:colOff>
      <xdr:row>15</xdr:row>
      <xdr:rowOff>142875</xdr:rowOff>
    </xdr:from>
    <xdr:to>
      <xdr:col>12</xdr:col>
      <xdr:colOff>342900</xdr:colOff>
      <xdr:row>16</xdr:row>
      <xdr:rowOff>104775</xdr:rowOff>
    </xdr:to>
    <xdr:sp>
      <xdr:nvSpPr>
        <xdr:cNvPr id="71" name="Text Box 73"/>
        <xdr:cNvSpPr txBox="1">
          <a:spLocks noChangeArrowheads="1"/>
        </xdr:cNvSpPr>
      </xdr:nvSpPr>
      <xdr:spPr>
        <a:xfrm>
          <a:off x="4438650" y="31527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8.1
</a:t>
          </a:r>
        </a:p>
      </xdr:txBody>
    </xdr:sp>
    <xdr:clientData/>
  </xdr:twoCellAnchor>
  <xdr:twoCellAnchor>
    <xdr:from>
      <xdr:col>9</xdr:col>
      <xdr:colOff>76200</xdr:colOff>
      <xdr:row>15</xdr:row>
      <xdr:rowOff>142875</xdr:rowOff>
    </xdr:from>
    <xdr:to>
      <xdr:col>9</xdr:col>
      <xdr:colOff>333375</xdr:colOff>
      <xdr:row>16</xdr:row>
      <xdr:rowOff>104775</xdr:rowOff>
    </xdr:to>
    <xdr:sp>
      <xdr:nvSpPr>
        <xdr:cNvPr id="72" name="Text Box 74"/>
        <xdr:cNvSpPr txBox="1">
          <a:spLocks noChangeArrowheads="1"/>
        </xdr:cNvSpPr>
      </xdr:nvSpPr>
      <xdr:spPr>
        <a:xfrm>
          <a:off x="3333750" y="31527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32.0
</a:t>
          </a:r>
        </a:p>
      </xdr:txBody>
    </xdr:sp>
    <xdr:clientData/>
  </xdr:twoCellAnchor>
  <xdr:twoCellAnchor>
    <xdr:from>
      <xdr:col>14</xdr:col>
      <xdr:colOff>19050</xdr:colOff>
      <xdr:row>15</xdr:row>
      <xdr:rowOff>142875</xdr:rowOff>
    </xdr:from>
    <xdr:to>
      <xdr:col>14</xdr:col>
      <xdr:colOff>276225</xdr:colOff>
      <xdr:row>16</xdr:row>
      <xdr:rowOff>104775</xdr:rowOff>
    </xdr:to>
    <xdr:sp>
      <xdr:nvSpPr>
        <xdr:cNvPr id="73" name="Text Box 75"/>
        <xdr:cNvSpPr txBox="1">
          <a:spLocks noChangeArrowheads="1"/>
        </xdr:cNvSpPr>
      </xdr:nvSpPr>
      <xdr:spPr>
        <a:xfrm>
          <a:off x="5086350" y="31527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22.2
</a:t>
          </a:r>
        </a:p>
      </xdr:txBody>
    </xdr:sp>
    <xdr:clientData/>
  </xdr:twoCellAnchor>
  <xdr:twoCellAnchor>
    <xdr:from>
      <xdr:col>11</xdr:col>
      <xdr:colOff>66675</xdr:colOff>
      <xdr:row>18</xdr:row>
      <xdr:rowOff>180975</xdr:rowOff>
    </xdr:from>
    <xdr:to>
      <xdr:col>11</xdr:col>
      <xdr:colOff>333375</xdr:colOff>
      <xdr:row>19</xdr:row>
      <xdr:rowOff>104775</xdr:rowOff>
    </xdr:to>
    <xdr:sp>
      <xdr:nvSpPr>
        <xdr:cNvPr id="74" name="Text Box 76"/>
        <xdr:cNvSpPr txBox="1">
          <a:spLocks noChangeArrowheads="1"/>
        </xdr:cNvSpPr>
      </xdr:nvSpPr>
      <xdr:spPr>
        <a:xfrm>
          <a:off x="4048125" y="3838575"/>
          <a:ext cx="266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39.6
</a:t>
          </a:r>
        </a:p>
      </xdr:txBody>
    </xdr:sp>
    <xdr:clientData/>
  </xdr:twoCellAnchor>
  <xdr:twoCellAnchor>
    <xdr:from>
      <xdr:col>7</xdr:col>
      <xdr:colOff>161925</xdr:colOff>
      <xdr:row>15</xdr:row>
      <xdr:rowOff>123825</xdr:rowOff>
    </xdr:from>
    <xdr:to>
      <xdr:col>7</xdr:col>
      <xdr:colOff>314325</xdr:colOff>
      <xdr:row>16</xdr:row>
      <xdr:rowOff>76200</xdr:rowOff>
    </xdr:to>
    <xdr:sp>
      <xdr:nvSpPr>
        <xdr:cNvPr id="75" name="Text Box 77"/>
        <xdr:cNvSpPr txBox="1">
          <a:spLocks noChangeArrowheads="1"/>
        </xdr:cNvSpPr>
      </xdr:nvSpPr>
      <xdr:spPr>
        <a:xfrm>
          <a:off x="2695575" y="31337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3.8
</a:t>
          </a:r>
        </a:p>
      </xdr:txBody>
    </xdr:sp>
    <xdr:clientData/>
  </xdr:twoCellAnchor>
  <xdr:twoCellAnchor>
    <xdr:from>
      <xdr:col>8</xdr:col>
      <xdr:colOff>171450</xdr:colOff>
      <xdr:row>18</xdr:row>
      <xdr:rowOff>180975</xdr:rowOff>
    </xdr:from>
    <xdr:to>
      <xdr:col>8</xdr:col>
      <xdr:colOff>333375</xdr:colOff>
      <xdr:row>19</xdr:row>
      <xdr:rowOff>76200</xdr:rowOff>
    </xdr:to>
    <xdr:sp>
      <xdr:nvSpPr>
        <xdr:cNvPr id="76" name="Text Box 78"/>
        <xdr:cNvSpPr txBox="1">
          <a:spLocks noChangeArrowheads="1"/>
        </xdr:cNvSpPr>
      </xdr:nvSpPr>
      <xdr:spPr>
        <a:xfrm>
          <a:off x="3067050" y="383857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4.6
</a:t>
          </a:r>
        </a:p>
      </xdr:txBody>
    </xdr:sp>
    <xdr:clientData/>
  </xdr:twoCellAnchor>
  <xdr:twoCellAnchor>
    <xdr:from>
      <xdr:col>13</xdr:col>
      <xdr:colOff>314325</xdr:colOff>
      <xdr:row>18</xdr:row>
      <xdr:rowOff>180975</xdr:rowOff>
    </xdr:from>
    <xdr:to>
      <xdr:col>14</xdr:col>
      <xdr:colOff>114300</xdr:colOff>
      <xdr:row>19</xdr:row>
      <xdr:rowOff>76200</xdr:rowOff>
    </xdr:to>
    <xdr:sp>
      <xdr:nvSpPr>
        <xdr:cNvPr id="77" name="Text Box 79"/>
        <xdr:cNvSpPr txBox="1">
          <a:spLocks noChangeArrowheads="1"/>
        </xdr:cNvSpPr>
      </xdr:nvSpPr>
      <xdr:spPr>
        <a:xfrm>
          <a:off x="5019675" y="383857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7.3
</a:t>
          </a:r>
        </a:p>
      </xdr:txBody>
    </xdr:sp>
    <xdr:clientData/>
  </xdr:twoCellAnchor>
  <xdr:twoCellAnchor>
    <xdr:from>
      <xdr:col>15</xdr:col>
      <xdr:colOff>85725</xdr:colOff>
      <xdr:row>18</xdr:row>
      <xdr:rowOff>180975</xdr:rowOff>
    </xdr:from>
    <xdr:to>
      <xdr:col>15</xdr:col>
      <xdr:colOff>238125</xdr:colOff>
      <xdr:row>19</xdr:row>
      <xdr:rowOff>76200</xdr:rowOff>
    </xdr:to>
    <xdr:sp>
      <xdr:nvSpPr>
        <xdr:cNvPr id="78" name="Text Box 80"/>
        <xdr:cNvSpPr txBox="1">
          <a:spLocks noChangeArrowheads="1"/>
        </xdr:cNvSpPr>
      </xdr:nvSpPr>
      <xdr:spPr>
        <a:xfrm>
          <a:off x="5514975" y="38385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4.8
</a:t>
          </a:r>
        </a:p>
      </xdr:txBody>
    </xdr:sp>
    <xdr:clientData/>
  </xdr:twoCellAnchor>
  <xdr:twoCellAnchor>
    <xdr:from>
      <xdr:col>10</xdr:col>
      <xdr:colOff>104775</xdr:colOff>
      <xdr:row>20</xdr:row>
      <xdr:rowOff>200025</xdr:rowOff>
    </xdr:from>
    <xdr:to>
      <xdr:col>15</xdr:col>
      <xdr:colOff>247650</xdr:colOff>
      <xdr:row>23</xdr:row>
      <xdr:rowOff>28575</xdr:rowOff>
    </xdr:to>
    <xdr:sp>
      <xdr:nvSpPr>
        <xdr:cNvPr id="79" name="Rectangle 81" descr="縦線"/>
        <xdr:cNvSpPr>
          <a:spLocks/>
        </xdr:cNvSpPr>
      </xdr:nvSpPr>
      <xdr:spPr>
        <a:xfrm>
          <a:off x="3724275" y="4314825"/>
          <a:ext cx="1952625" cy="514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21</xdr:row>
      <xdr:rowOff>180975</xdr:rowOff>
    </xdr:from>
    <xdr:to>
      <xdr:col>13</xdr:col>
      <xdr:colOff>133350</xdr:colOff>
      <xdr:row>22</xdr:row>
      <xdr:rowOff>95250</xdr:rowOff>
    </xdr:to>
    <xdr:sp>
      <xdr:nvSpPr>
        <xdr:cNvPr id="80" name="Text Box 82"/>
        <xdr:cNvSpPr txBox="1">
          <a:spLocks noChangeArrowheads="1"/>
        </xdr:cNvSpPr>
      </xdr:nvSpPr>
      <xdr:spPr>
        <a:xfrm>
          <a:off x="4591050" y="452437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45.1
</a:t>
          </a:r>
        </a:p>
      </xdr:txBody>
    </xdr:sp>
    <xdr:clientData/>
  </xdr:twoCellAnchor>
  <xdr:twoCellAnchor>
    <xdr:from>
      <xdr:col>12</xdr:col>
      <xdr:colOff>142875</xdr:colOff>
      <xdr:row>5</xdr:row>
      <xdr:rowOff>123825</xdr:rowOff>
    </xdr:from>
    <xdr:to>
      <xdr:col>13</xdr:col>
      <xdr:colOff>295275</xdr:colOff>
      <xdr:row>7</xdr:row>
      <xdr:rowOff>0</xdr:rowOff>
    </xdr:to>
    <xdr:sp>
      <xdr:nvSpPr>
        <xdr:cNvPr id="81" name="Rectangle 83" descr="右上がり対角線"/>
        <xdr:cNvSpPr>
          <a:spLocks/>
        </xdr:cNvSpPr>
      </xdr:nvSpPr>
      <xdr:spPr>
        <a:xfrm>
          <a:off x="4486275" y="1114425"/>
          <a:ext cx="5143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</xdr:row>
      <xdr:rowOff>9525</xdr:rowOff>
    </xdr:from>
    <xdr:to>
      <xdr:col>13</xdr:col>
      <xdr:colOff>276225</xdr:colOff>
      <xdr:row>6</xdr:row>
      <xdr:rowOff>142875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4505325" y="11906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新党日本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161925</xdr:colOff>
      <xdr:row>11</xdr:row>
      <xdr:rowOff>95250</xdr:rowOff>
    </xdr:from>
    <xdr:to>
      <xdr:col>14</xdr:col>
      <xdr:colOff>238125</xdr:colOff>
      <xdr:row>14</xdr:row>
      <xdr:rowOff>9525</xdr:rowOff>
    </xdr:to>
    <xdr:sp>
      <xdr:nvSpPr>
        <xdr:cNvPr id="83" name="Rectangle 85" descr="右上がり対角線"/>
        <xdr:cNvSpPr>
          <a:spLocks/>
        </xdr:cNvSpPr>
      </xdr:nvSpPr>
      <xdr:spPr>
        <a:xfrm>
          <a:off x="5229225" y="2314575"/>
          <a:ext cx="76200" cy="5143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17</xdr:row>
      <xdr:rowOff>219075</xdr:rowOff>
    </xdr:from>
    <xdr:to>
      <xdr:col>15</xdr:col>
      <xdr:colOff>57150</xdr:colOff>
      <xdr:row>20</xdr:row>
      <xdr:rowOff>38100</xdr:rowOff>
    </xdr:to>
    <xdr:sp>
      <xdr:nvSpPr>
        <xdr:cNvPr id="84" name="Rectangle 87" descr="右上がり対角線"/>
        <xdr:cNvSpPr>
          <a:spLocks/>
        </xdr:cNvSpPr>
      </xdr:nvSpPr>
      <xdr:spPr>
        <a:xfrm>
          <a:off x="5257800" y="3648075"/>
          <a:ext cx="228600" cy="5048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180975</xdr:rowOff>
    </xdr:from>
    <xdr:to>
      <xdr:col>15</xdr:col>
      <xdr:colOff>9525</xdr:colOff>
      <xdr:row>19</xdr:row>
      <xdr:rowOff>76200</xdr:rowOff>
    </xdr:to>
    <xdr:sp>
      <xdr:nvSpPr>
        <xdr:cNvPr id="85" name="Text Box 88"/>
        <xdr:cNvSpPr txBox="1">
          <a:spLocks noChangeArrowheads="1"/>
        </xdr:cNvSpPr>
      </xdr:nvSpPr>
      <xdr:spPr>
        <a:xfrm>
          <a:off x="5286375" y="383857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5.7
</a:t>
          </a:r>
        </a:p>
      </xdr:txBody>
    </xdr:sp>
    <xdr:clientData/>
  </xdr:twoCellAnchor>
  <xdr:twoCellAnchor>
    <xdr:from>
      <xdr:col>14</xdr:col>
      <xdr:colOff>238125</xdr:colOff>
      <xdr:row>11</xdr:row>
      <xdr:rowOff>95250</xdr:rowOff>
    </xdr:from>
    <xdr:to>
      <xdr:col>15</xdr:col>
      <xdr:colOff>238125</xdr:colOff>
      <xdr:row>14</xdr:row>
      <xdr:rowOff>9525</xdr:rowOff>
    </xdr:to>
    <xdr:sp>
      <xdr:nvSpPr>
        <xdr:cNvPr id="86" name="Rectangle 89"/>
        <xdr:cNvSpPr>
          <a:spLocks/>
        </xdr:cNvSpPr>
      </xdr:nvSpPr>
      <xdr:spPr>
        <a:xfrm>
          <a:off x="5305425" y="2314575"/>
          <a:ext cx="3619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12</xdr:row>
      <xdr:rowOff>66675</xdr:rowOff>
    </xdr:from>
    <xdr:to>
      <xdr:col>15</xdr:col>
      <xdr:colOff>180975</xdr:colOff>
      <xdr:row>13</xdr:row>
      <xdr:rowOff>28575</xdr:rowOff>
    </xdr:to>
    <xdr:sp>
      <xdr:nvSpPr>
        <xdr:cNvPr id="87" name="Text Box 90"/>
        <xdr:cNvSpPr txBox="1">
          <a:spLocks noChangeArrowheads="1"/>
        </xdr:cNvSpPr>
      </xdr:nvSpPr>
      <xdr:spPr>
        <a:xfrm>
          <a:off x="5419725" y="2505075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8.9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oneCellAnchor>
    <xdr:from>
      <xdr:col>14</xdr:col>
      <xdr:colOff>152400</xdr:colOff>
      <xdr:row>12</xdr:row>
      <xdr:rowOff>66675</xdr:rowOff>
    </xdr:from>
    <xdr:ext cx="133350" cy="114300"/>
    <xdr:sp>
      <xdr:nvSpPr>
        <xdr:cNvPr id="88" name="Text Box 86"/>
        <xdr:cNvSpPr txBox="1">
          <a:spLocks noChangeArrowheads="1"/>
        </xdr:cNvSpPr>
      </xdr:nvSpPr>
      <xdr:spPr>
        <a:xfrm>
          <a:off x="5219700" y="2505075"/>
          <a:ext cx="133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1.8</a:t>
          </a:r>
        </a:p>
      </xdr:txBody>
    </xdr:sp>
    <xdr:clientData/>
  </xdr:oneCellAnchor>
  <xdr:twoCellAnchor>
    <xdr:from>
      <xdr:col>15</xdr:col>
      <xdr:colOff>66675</xdr:colOff>
      <xdr:row>8</xdr:row>
      <xdr:rowOff>28575</xdr:rowOff>
    </xdr:from>
    <xdr:to>
      <xdr:col>15</xdr:col>
      <xdr:colOff>238125</xdr:colOff>
      <xdr:row>10</xdr:row>
      <xdr:rowOff>123825</xdr:rowOff>
    </xdr:to>
    <xdr:sp>
      <xdr:nvSpPr>
        <xdr:cNvPr id="89" name="Rectangle 91"/>
        <xdr:cNvSpPr>
          <a:spLocks/>
        </xdr:cNvSpPr>
      </xdr:nvSpPr>
      <xdr:spPr>
        <a:xfrm>
          <a:off x="5495925" y="1647825"/>
          <a:ext cx="1714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9</xdr:row>
      <xdr:rowOff>0</xdr:rowOff>
    </xdr:from>
    <xdr:to>
      <xdr:col>15</xdr:col>
      <xdr:colOff>228600</xdr:colOff>
      <xdr:row>9</xdr:row>
      <xdr:rowOff>123825</xdr:rowOff>
    </xdr:to>
    <xdr:sp>
      <xdr:nvSpPr>
        <xdr:cNvPr id="90" name="Text Box 92"/>
        <xdr:cNvSpPr txBox="1">
          <a:spLocks noChangeArrowheads="1"/>
        </xdr:cNvSpPr>
      </xdr:nvSpPr>
      <xdr:spPr>
        <a:xfrm>
          <a:off x="5505450" y="1838325"/>
          <a:ext cx="1524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295275</xdr:colOff>
      <xdr:row>26</xdr:row>
      <xdr:rowOff>180975</xdr:rowOff>
    </xdr:from>
    <xdr:to>
      <xdr:col>14</xdr:col>
      <xdr:colOff>228600</xdr:colOff>
      <xdr:row>30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37</xdr:row>
      <xdr:rowOff>66675</xdr:rowOff>
    </xdr:from>
    <xdr:to>
      <xdr:col>1</xdr:col>
      <xdr:colOff>133350</xdr:colOff>
      <xdr:row>37</xdr:row>
      <xdr:rowOff>180975</xdr:rowOff>
    </xdr:to>
    <xdr:pic>
      <xdr:nvPicPr>
        <xdr:cNvPr id="1" name="Picture 7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534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45</xdr:row>
      <xdr:rowOff>114300</xdr:rowOff>
    </xdr:from>
    <xdr:to>
      <xdr:col>14</xdr:col>
      <xdr:colOff>352425</xdr:colOff>
      <xdr:row>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24</xdr:row>
      <xdr:rowOff>200025</xdr:rowOff>
    </xdr:from>
    <xdr:to>
      <xdr:col>14</xdr:col>
      <xdr:colOff>352425</xdr:colOff>
      <xdr:row>28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45</xdr:row>
      <xdr:rowOff>76200</xdr:rowOff>
    </xdr:from>
    <xdr:to>
      <xdr:col>14</xdr:col>
      <xdr:colOff>352425</xdr:colOff>
      <xdr:row>52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30</xdr:col>
      <xdr:colOff>228600</xdr:colOff>
      <xdr:row>25</xdr:row>
      <xdr:rowOff>180975</xdr:rowOff>
    </xdr:from>
    <xdr:to>
      <xdr:col>33</xdr:col>
      <xdr:colOff>47625</xdr:colOff>
      <xdr:row>29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56102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選挙・職員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9525</xdr:colOff>
      <xdr:row>33</xdr:row>
      <xdr:rowOff>19050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562850" y="7753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rwin01\server_en\&#20234;&#34276;&#29992;Windows\&#31532;40&#22238;&#25991;&#20140;&#12398;&#32113;&#35336;&#65288;Excel,PDF&#23436;&#25104;&#29256;&#65289;\&#22303;&#26408;&#37096;&#65374;&#21306;&#35696;&#20250;_&#26009;&#37329;\&#36984;&#25369;&#31649;&#29702;&#22996;&#21729;&#20250;&#20107;&#2120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77"/>
      <sheetName val="P178"/>
      <sheetName val="P179"/>
      <sheetName val="P180"/>
      <sheetName val="P181"/>
      <sheetName val="P182"/>
      <sheetName val="P183"/>
      <sheetName val="P184"/>
      <sheetName val="P185"/>
      <sheetName val="P186"/>
      <sheetName val="P187"/>
      <sheetName val="P188"/>
      <sheetName val="P189"/>
      <sheetName val="P190"/>
      <sheetName val="P191"/>
      <sheetName val="P192"/>
    </sheetNames>
    <sheetDataSet>
      <sheetData sheetId="13">
        <row r="17">
          <cell r="I17">
            <v>98999</v>
          </cell>
        </row>
        <row r="25">
          <cell r="I25">
            <v>99196</v>
          </cell>
        </row>
        <row r="42">
          <cell r="K42">
            <v>77008</v>
          </cell>
        </row>
      </sheetData>
      <sheetData sheetId="14">
        <row r="25">
          <cell r="A25">
            <v>4559</v>
          </cell>
          <cell r="H25">
            <v>5660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B1">
      <selection activeCell="B1" sqref="B1"/>
    </sheetView>
  </sheetViews>
  <sheetFormatPr defaultColWidth="15.625" defaultRowHeight="13.5"/>
  <cols>
    <col min="1" max="5" width="15.75390625" style="7" customWidth="1"/>
    <col min="6" max="6" width="15.875" style="7" customWidth="1"/>
    <col min="7" max="16" width="15.75390625" style="7" customWidth="1"/>
    <col min="17" max="16384" width="15.625" style="7" customWidth="1"/>
  </cols>
  <sheetData>
    <row r="1" spans="1:9" ht="14.25" customHeight="1">
      <c r="A1" s="59"/>
      <c r="B1" s="59"/>
      <c r="C1" s="59"/>
      <c r="D1" s="59"/>
      <c r="E1" s="59"/>
      <c r="F1" s="59"/>
      <c r="G1" s="233"/>
      <c r="H1" s="233"/>
      <c r="I1" s="233"/>
    </row>
    <row r="2" ht="14.25" customHeight="1">
      <c r="G2" s="233"/>
    </row>
    <row r="3" spans="1:6" ht="15" customHeight="1">
      <c r="A3" s="234"/>
      <c r="B3" s="235"/>
      <c r="C3" s="35"/>
      <c r="D3" s="35"/>
      <c r="E3" s="35"/>
      <c r="F3" s="13"/>
    </row>
    <row r="4" spans="1:6" ht="15" customHeight="1">
      <c r="A4" s="236"/>
      <c r="B4" s="236"/>
      <c r="C4" s="236"/>
      <c r="D4" s="236"/>
      <c r="E4" s="236"/>
      <c r="F4" s="236"/>
    </row>
    <row r="5" spans="1:6" ht="15" customHeight="1">
      <c r="A5" s="236"/>
      <c r="B5" s="236"/>
      <c r="C5" s="236"/>
      <c r="D5" s="236"/>
      <c r="E5" s="236"/>
      <c r="F5" s="236"/>
    </row>
    <row r="6" spans="1:6" ht="15" customHeight="1">
      <c r="A6" s="236"/>
      <c r="B6" s="190"/>
      <c r="C6" s="190"/>
      <c r="D6" s="190"/>
      <c r="E6" s="190"/>
      <c r="F6" s="237"/>
    </row>
    <row r="7" spans="1:6" ht="15" customHeight="1">
      <c r="A7" s="236"/>
      <c r="B7" s="190"/>
      <c r="C7" s="190"/>
      <c r="D7" s="190"/>
      <c r="E7" s="190"/>
      <c r="F7" s="190"/>
    </row>
    <row r="8" spans="1:6" ht="15" customHeight="1">
      <c r="A8" s="236"/>
      <c r="B8" s="190"/>
      <c r="C8" s="190"/>
      <c r="D8" s="190"/>
      <c r="E8" s="190"/>
      <c r="F8" s="237"/>
    </row>
    <row r="9" spans="1:6" ht="15" customHeight="1">
      <c r="A9" s="236"/>
      <c r="B9" s="190"/>
      <c r="C9" s="190"/>
      <c r="D9" s="190"/>
      <c r="E9" s="190"/>
      <c r="F9" s="190"/>
    </row>
    <row r="10" spans="1:6" ht="15" customHeight="1">
      <c r="A10" s="236"/>
      <c r="B10" s="190"/>
      <c r="C10" s="190"/>
      <c r="D10" s="190"/>
      <c r="E10" s="190"/>
      <c r="F10" s="190"/>
    </row>
    <row r="11" spans="1:6" ht="15" customHeight="1">
      <c r="A11" s="238"/>
      <c r="B11" s="190"/>
      <c r="C11" s="190"/>
      <c r="D11" s="190"/>
      <c r="E11" s="190"/>
      <c r="F11" s="190"/>
    </row>
    <row r="12" spans="1:6" ht="15" customHeight="1">
      <c r="A12" s="238"/>
      <c r="B12" s="190"/>
      <c r="C12" s="190"/>
      <c r="D12" s="190"/>
      <c r="E12" s="190"/>
      <c r="F12" s="190"/>
    </row>
    <row r="13" spans="1:6" ht="15" customHeight="1">
      <c r="A13" s="238"/>
      <c r="B13" s="190"/>
      <c r="C13" s="190"/>
      <c r="D13" s="190"/>
      <c r="E13" s="190"/>
      <c r="F13" s="190"/>
    </row>
    <row r="14" spans="1:10" ht="45" customHeight="1">
      <c r="A14" s="321" t="s">
        <v>138</v>
      </c>
      <c r="B14" s="321"/>
      <c r="C14" s="321"/>
      <c r="D14" s="321"/>
      <c r="E14" s="321"/>
      <c r="F14" s="321"/>
      <c r="G14" s="239"/>
      <c r="H14" s="239"/>
      <c r="I14" s="239"/>
      <c r="J14" s="239"/>
    </row>
    <row r="15" spans="1:6" ht="15" customHeight="1">
      <c r="A15" s="238"/>
      <c r="B15" s="190"/>
      <c r="C15" s="190"/>
      <c r="D15" s="190"/>
      <c r="E15" s="190"/>
      <c r="F15" s="190"/>
    </row>
    <row r="16" spans="1:6" ht="15" customHeight="1">
      <c r="A16" s="238"/>
      <c r="B16" s="190"/>
      <c r="C16" s="190"/>
      <c r="D16" s="190"/>
      <c r="E16" s="190"/>
      <c r="F16" s="190"/>
    </row>
    <row r="17" spans="1:6" ht="15" customHeight="1">
      <c r="A17" s="238"/>
      <c r="B17" s="190"/>
      <c r="C17" s="190"/>
      <c r="D17" s="190"/>
      <c r="E17" s="190"/>
      <c r="F17" s="190"/>
    </row>
    <row r="18" spans="1:6" ht="15" customHeight="1">
      <c r="A18" s="238"/>
      <c r="B18" s="190"/>
      <c r="C18" s="190"/>
      <c r="D18" s="190"/>
      <c r="E18" s="190"/>
      <c r="F18" s="190"/>
    </row>
    <row r="19" spans="1:6" ht="15" customHeight="1">
      <c r="A19" s="238"/>
      <c r="B19" s="190"/>
      <c r="C19" s="190"/>
      <c r="D19" s="190"/>
      <c r="E19" s="190"/>
      <c r="F19" s="190"/>
    </row>
    <row r="20" spans="1:6" ht="15" customHeight="1">
      <c r="A20" s="236"/>
      <c r="B20" s="190"/>
      <c r="C20" s="190"/>
      <c r="D20" s="190"/>
      <c r="E20" s="190"/>
      <c r="F20" s="190"/>
    </row>
    <row r="21" spans="1:6" ht="15" customHeight="1">
      <c r="A21" s="238"/>
      <c r="B21" s="190"/>
      <c r="C21" s="190"/>
      <c r="D21" s="190"/>
      <c r="E21" s="190"/>
      <c r="F21" s="190"/>
    </row>
    <row r="22" spans="1:6" ht="15" customHeight="1">
      <c r="A22" s="238"/>
      <c r="B22" s="190"/>
      <c r="C22" s="190"/>
      <c r="D22" s="190"/>
      <c r="E22" s="190"/>
      <c r="F22" s="190"/>
    </row>
    <row r="23" spans="1:6" ht="15" customHeight="1">
      <c r="A23" s="238"/>
      <c r="B23" s="190"/>
      <c r="C23" s="190"/>
      <c r="D23" s="190"/>
      <c r="E23" s="190"/>
      <c r="F23" s="190"/>
    </row>
    <row r="24" spans="1:6" ht="15" customHeight="1">
      <c r="A24" s="238"/>
      <c r="B24" s="190"/>
      <c r="C24" s="190"/>
      <c r="D24" s="190"/>
      <c r="E24" s="190"/>
      <c r="F24" s="190"/>
    </row>
    <row r="25" spans="1:6" ht="15" customHeight="1">
      <c r="A25" s="238"/>
      <c r="B25" s="190"/>
      <c r="C25" s="190"/>
      <c r="D25" s="190"/>
      <c r="E25" s="190"/>
      <c r="F25" s="190"/>
    </row>
    <row r="26" spans="1:6" ht="15" customHeight="1">
      <c r="A26" s="236"/>
      <c r="B26" s="190"/>
      <c r="C26" s="190"/>
      <c r="D26" s="190"/>
      <c r="E26" s="190"/>
      <c r="F26" s="190"/>
    </row>
    <row r="27" spans="1:6" ht="15" customHeight="1">
      <c r="A27" s="238"/>
      <c r="B27" s="190"/>
      <c r="C27" s="190"/>
      <c r="D27" s="190"/>
      <c r="E27" s="190"/>
      <c r="F27" s="190"/>
    </row>
    <row r="28" spans="1:6" ht="15" customHeight="1">
      <c r="A28" s="238"/>
      <c r="B28" s="190"/>
      <c r="C28" s="190"/>
      <c r="D28" s="190"/>
      <c r="E28" s="190"/>
      <c r="F28" s="190"/>
    </row>
    <row r="29" spans="1:6" ht="15" customHeight="1">
      <c r="A29" s="238"/>
      <c r="B29" s="190"/>
      <c r="C29" s="190"/>
      <c r="D29" s="190"/>
      <c r="E29" s="190"/>
      <c r="F29" s="190"/>
    </row>
    <row r="30" spans="1:6" ht="15" customHeight="1">
      <c r="A30" s="236"/>
      <c r="B30" s="190"/>
      <c r="C30" s="190"/>
      <c r="D30" s="190"/>
      <c r="E30" s="190"/>
      <c r="F30" s="190"/>
    </row>
    <row r="31" spans="1:6" ht="15" customHeight="1">
      <c r="A31" s="238"/>
      <c r="B31" s="190"/>
      <c r="C31" s="190"/>
      <c r="D31" s="190"/>
      <c r="E31" s="190"/>
      <c r="F31" s="190"/>
    </row>
    <row r="32" spans="1:6" ht="15" customHeight="1">
      <c r="A32" s="236"/>
      <c r="B32" s="190"/>
      <c r="C32" s="190"/>
      <c r="D32" s="190"/>
      <c r="E32" s="190"/>
      <c r="F32" s="190"/>
    </row>
    <row r="33" spans="1:6" ht="15" customHeight="1">
      <c r="A33" s="238"/>
      <c r="B33" s="190"/>
      <c r="C33" s="190"/>
      <c r="D33" s="190"/>
      <c r="E33" s="190"/>
      <c r="F33" s="190"/>
    </row>
    <row r="34" spans="1:6" ht="15" customHeight="1">
      <c r="A34" s="238"/>
      <c r="B34" s="190"/>
      <c r="C34" s="190"/>
      <c r="D34" s="190"/>
      <c r="E34" s="190"/>
      <c r="F34" s="190"/>
    </row>
    <row r="35" spans="1:6" ht="15" customHeight="1">
      <c r="A35" s="238"/>
      <c r="B35" s="190"/>
      <c r="C35" s="190"/>
      <c r="D35" s="190"/>
      <c r="E35" s="190"/>
      <c r="F35" s="190"/>
    </row>
    <row r="36" spans="1:6" ht="15" customHeight="1">
      <c r="A36" s="238"/>
      <c r="B36" s="190"/>
      <c r="C36" s="190"/>
      <c r="D36" s="190"/>
      <c r="E36" s="190"/>
      <c r="F36" s="190"/>
    </row>
    <row r="37" spans="1:6" ht="15" customHeight="1">
      <c r="A37" s="238"/>
      <c r="B37" s="190"/>
      <c r="C37" s="190"/>
      <c r="D37" s="190"/>
      <c r="E37" s="190"/>
      <c r="F37" s="190"/>
    </row>
    <row r="38" spans="1:6" ht="15" customHeight="1">
      <c r="A38" s="236"/>
      <c r="B38" s="190"/>
      <c r="C38" s="190"/>
      <c r="D38" s="190"/>
      <c r="E38" s="190"/>
      <c r="F38" s="190"/>
    </row>
    <row r="39" spans="1:6" ht="15" customHeight="1">
      <c r="A39" s="238"/>
      <c r="B39" s="190"/>
      <c r="C39" s="190"/>
      <c r="D39" s="190"/>
      <c r="E39" s="190"/>
      <c r="F39" s="190"/>
    </row>
    <row r="40" spans="1:6" ht="15" customHeight="1">
      <c r="A40" s="238"/>
      <c r="B40" s="190"/>
      <c r="C40" s="190"/>
      <c r="D40" s="190"/>
      <c r="E40" s="190"/>
      <c r="F40" s="190"/>
    </row>
    <row r="41" spans="1:6" ht="15" customHeight="1">
      <c r="A41" s="238"/>
      <c r="B41" s="190"/>
      <c r="C41" s="190"/>
      <c r="D41" s="190"/>
      <c r="E41" s="190"/>
      <c r="F41" s="190"/>
    </row>
    <row r="42" spans="1:6" ht="15" customHeight="1">
      <c r="A42" s="238"/>
      <c r="B42" s="190"/>
      <c r="C42" s="190"/>
      <c r="D42" s="190"/>
      <c r="E42" s="190"/>
      <c r="F42" s="190"/>
    </row>
    <row r="43" spans="1:6" ht="15" customHeight="1">
      <c r="A43" s="238"/>
      <c r="B43" s="190"/>
      <c r="C43" s="190"/>
      <c r="D43" s="190"/>
      <c r="E43" s="190"/>
      <c r="F43" s="190"/>
    </row>
    <row r="44" spans="1:6" ht="15" customHeight="1">
      <c r="A44" s="236"/>
      <c r="B44" s="190"/>
      <c r="C44" s="190"/>
      <c r="D44" s="190"/>
      <c r="E44" s="190"/>
      <c r="F44" s="190"/>
    </row>
    <row r="45" spans="1:6" ht="15" customHeight="1">
      <c r="A45" s="238"/>
      <c r="B45" s="190"/>
      <c r="C45" s="190"/>
      <c r="D45" s="190"/>
      <c r="E45" s="190"/>
      <c r="F45" s="190"/>
    </row>
    <row r="46" spans="1:6" ht="15" customHeight="1">
      <c r="A46" s="238"/>
      <c r="B46" s="190"/>
      <c r="C46" s="190"/>
      <c r="D46" s="190"/>
      <c r="E46" s="190"/>
      <c r="F46" s="190"/>
    </row>
    <row r="47" spans="1:6" ht="15" customHeight="1">
      <c r="A47" s="238"/>
      <c r="B47" s="190"/>
      <c r="C47" s="190"/>
      <c r="D47" s="190"/>
      <c r="E47" s="190"/>
      <c r="F47" s="190"/>
    </row>
    <row r="48" spans="1:6" ht="15" customHeight="1">
      <c r="A48" s="238"/>
      <c r="B48" s="190"/>
      <c r="C48" s="190"/>
      <c r="D48" s="190"/>
      <c r="E48" s="190"/>
      <c r="F48" s="190"/>
    </row>
    <row r="49" spans="1:6" ht="15" customHeight="1">
      <c r="A49" s="238"/>
      <c r="B49" s="190"/>
      <c r="C49" s="190"/>
      <c r="D49" s="190"/>
      <c r="E49" s="190"/>
      <c r="F49" s="190"/>
    </row>
    <row r="50" spans="1:6" ht="15" customHeight="1">
      <c r="A50" s="236"/>
      <c r="B50" s="190"/>
      <c r="C50" s="190"/>
      <c r="D50" s="190"/>
      <c r="E50" s="190"/>
      <c r="F50" s="190"/>
    </row>
    <row r="51" spans="1:6" ht="15" customHeight="1">
      <c r="A51" s="238"/>
      <c r="B51" s="240"/>
      <c r="C51" s="240"/>
      <c r="D51" s="240"/>
      <c r="E51" s="240"/>
      <c r="F51" s="240"/>
    </row>
    <row r="52" spans="1:6" ht="13.5">
      <c r="A52" s="235"/>
      <c r="B52" s="35"/>
      <c r="C52" s="35"/>
      <c r="D52" s="35"/>
      <c r="E52" s="35"/>
      <c r="F52" s="35"/>
    </row>
    <row r="53" spans="1:6" ht="13.5">
      <c r="A53" s="235"/>
      <c r="B53" s="35"/>
      <c r="C53" s="35"/>
      <c r="D53" s="35"/>
      <c r="E53" s="35"/>
      <c r="F53" s="35"/>
    </row>
    <row r="54" spans="1:6" ht="13.5">
      <c r="A54" s="34"/>
      <c r="B54" s="35"/>
      <c r="C54" s="35"/>
      <c r="D54" s="35"/>
      <c r="E54" s="35"/>
      <c r="F54" s="35"/>
    </row>
  </sheetData>
  <sheetProtection/>
  <mergeCells count="1">
    <mergeCell ref="A14:F14"/>
  </mergeCells>
  <printOptions/>
  <pageMargins left="0.6692913385826772" right="0" top="0.7874015748031497" bottom="0.1968503937007874" header="0.3937007874015748" footer="0.1968503937007874"/>
  <pageSetup firstPageNumber="179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A1">
      <selection activeCell="S40" sqref="S40"/>
    </sheetView>
  </sheetViews>
  <sheetFormatPr defaultColWidth="15.625" defaultRowHeight="13.5"/>
  <cols>
    <col min="1" max="1" width="2.25390625" style="7" customWidth="1"/>
    <col min="2" max="2" width="12.875" style="7" customWidth="1"/>
    <col min="3" max="3" width="2.25390625" style="7" customWidth="1"/>
    <col min="4" max="10" width="7.625" style="7" customWidth="1"/>
    <col min="11" max="11" width="7.625" style="10" customWidth="1"/>
    <col min="12" max="12" width="7.625" style="7" customWidth="1"/>
    <col min="13" max="13" width="4.125" style="7" customWidth="1"/>
    <col min="14" max="14" width="4.375" style="12" customWidth="1"/>
    <col min="15" max="15" width="4.75390625" style="12" customWidth="1"/>
    <col min="16" max="21" width="4.75390625" style="7" customWidth="1"/>
    <col min="22" max="22" width="9.00390625" style="7" customWidth="1"/>
    <col min="23" max="49" width="4.75390625" style="7" customWidth="1"/>
    <col min="50" max="50" width="2.625" style="7" customWidth="1"/>
    <col min="51" max="66" width="2.00390625" style="7" customWidth="1"/>
    <col min="67" max="67" width="1.875" style="7" customWidth="1"/>
    <col min="68" max="16384" width="15.625" style="7" customWidth="1"/>
  </cols>
  <sheetData>
    <row r="1" spans="1:46" ht="18" customHeight="1">
      <c r="A1" s="2"/>
      <c r="B1" s="138" t="s">
        <v>353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18" ht="1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3" ht="15" customHeight="1" thickBot="1">
      <c r="A3" s="57" t="s">
        <v>354</v>
      </c>
      <c r="E3" s="9"/>
      <c r="J3" s="376" t="s">
        <v>243</v>
      </c>
      <c r="K3" s="376"/>
      <c r="L3" s="376"/>
      <c r="M3" s="11"/>
      <c r="W3" s="13"/>
    </row>
    <row r="4" spans="1:46" ht="13.5" customHeight="1">
      <c r="A4" s="74"/>
      <c r="B4" s="329" t="s">
        <v>345</v>
      </c>
      <c r="C4" s="75"/>
      <c r="D4" s="335" t="s">
        <v>346</v>
      </c>
      <c r="E4" s="374"/>
      <c r="F4" s="375"/>
      <c r="G4" s="335" t="s">
        <v>347</v>
      </c>
      <c r="H4" s="374"/>
      <c r="I4" s="375"/>
      <c r="J4" s="335" t="s">
        <v>348</v>
      </c>
      <c r="K4" s="374"/>
      <c r="L4" s="374"/>
      <c r="M4" s="14"/>
      <c r="N4" s="14"/>
      <c r="O4" s="15"/>
      <c r="P4" s="16"/>
      <c r="Q4" s="16"/>
      <c r="R4" s="16"/>
      <c r="S4" s="17"/>
      <c r="T4" s="16"/>
      <c r="U4" s="16"/>
      <c r="V4" s="16"/>
      <c r="W4" s="17"/>
      <c r="X4" s="16"/>
      <c r="Y4" s="16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3.5" customHeight="1">
      <c r="A5" s="76"/>
      <c r="B5" s="331"/>
      <c r="C5" s="77"/>
      <c r="D5" s="67" t="s">
        <v>498</v>
      </c>
      <c r="E5" s="67" t="s">
        <v>491</v>
      </c>
      <c r="F5" s="67" t="s">
        <v>492</v>
      </c>
      <c r="G5" s="67" t="s">
        <v>498</v>
      </c>
      <c r="H5" s="67" t="s">
        <v>491</v>
      </c>
      <c r="I5" s="66" t="s">
        <v>492</v>
      </c>
      <c r="J5" s="78" t="s">
        <v>349</v>
      </c>
      <c r="K5" s="78" t="s">
        <v>491</v>
      </c>
      <c r="L5" s="78" t="s">
        <v>492</v>
      </c>
      <c r="M5" s="1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9.75" customHeight="1">
      <c r="B6" s="28" t="s">
        <v>350</v>
      </c>
      <c r="C6" s="122"/>
      <c r="D6" s="274">
        <f aca="true" t="shared" si="0" ref="D6:I6">D9+D12+D15+D18+D21+D24+D27+D30+D33+D36+D39+D42+D45+D48+D51+D54+D57+D60+D63+D66+D69+D72+D75+D78+D81+D84</f>
        <v>154874</v>
      </c>
      <c r="E6" s="274">
        <f t="shared" si="0"/>
        <v>73456</v>
      </c>
      <c r="F6" s="274">
        <f t="shared" si="0"/>
        <v>81418</v>
      </c>
      <c r="G6" s="274">
        <f t="shared" si="0"/>
        <v>79057</v>
      </c>
      <c r="H6" s="274">
        <f t="shared" si="0"/>
        <v>36597</v>
      </c>
      <c r="I6" s="274">
        <f t="shared" si="0"/>
        <v>42460</v>
      </c>
      <c r="J6" s="273">
        <f aca="true" t="shared" si="1" ref="J6:L7">SUM(G6/D6)*100</f>
        <v>51.04601159652362</v>
      </c>
      <c r="K6" s="273">
        <f t="shared" si="1"/>
        <v>49.82166194728817</v>
      </c>
      <c r="L6" s="273">
        <f t="shared" si="1"/>
        <v>52.150630081800095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9.75" customHeight="1">
      <c r="B7" s="14"/>
      <c r="C7" s="79"/>
      <c r="D7" s="272">
        <f>SUM(E7:F7)</f>
        <v>154874</v>
      </c>
      <c r="E7" s="272">
        <f>E10+E13+E16+E19+E22+E25+E28+E31+E34+E37+E40+E43+E46+E49+E52+E55+E58+E61+E64+E67+E70+E73+E76+E79+E82+E85</f>
        <v>73456</v>
      </c>
      <c r="F7" s="272">
        <f>F10+F13+F16+F19+F22+F25+F28+F31+F34+F37+F40+F43+F46+F49+F52+F55+F58+F61+F64+F67+F70+F73+F76+F79+F82+F85</f>
        <v>81418</v>
      </c>
      <c r="G7" s="272">
        <f>SUM(H7:I7)</f>
        <v>79036</v>
      </c>
      <c r="H7" s="272">
        <f>H10+H13+H16+H19+H22+H25+H28+H31+H34+H37+H40+H43+H46+H49+H52+H55+H58+H61+H64+H67+H70+H73+H76+H79+H82+H85</f>
        <v>36575</v>
      </c>
      <c r="I7" s="272">
        <f>I10+I13+I16+I19+I22+I25+I28+I31+I34+I37+I40+I43+I46+I49+I52+I55+I58+I61+I64+I67+I70+I73+I76+I79+I82+I85</f>
        <v>42461</v>
      </c>
      <c r="J7" s="271">
        <f t="shared" si="1"/>
        <v>51.03245218693906</v>
      </c>
      <c r="K7" s="271">
        <f t="shared" si="1"/>
        <v>49.791712045306035</v>
      </c>
      <c r="L7" s="271">
        <f t="shared" si="1"/>
        <v>52.1518583114299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2:46" ht="7.5" customHeight="1">
      <c r="B8" s="42"/>
      <c r="C8" s="79"/>
      <c r="D8" s="126"/>
      <c r="E8" s="109"/>
      <c r="F8" s="109"/>
      <c r="G8" s="109"/>
      <c r="H8" s="109"/>
      <c r="I8" s="109"/>
      <c r="J8" s="109"/>
      <c r="K8" s="109"/>
      <c r="L8" s="10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2:46" ht="9.75" customHeight="1">
      <c r="B9" s="32" t="s">
        <v>351</v>
      </c>
      <c r="C9" s="79"/>
      <c r="D9" s="265">
        <f>SUM(E9:F9)</f>
        <v>8455</v>
      </c>
      <c r="E9" s="264">
        <v>4015</v>
      </c>
      <c r="F9" s="264">
        <v>4440</v>
      </c>
      <c r="G9" s="264">
        <f>SUM(H9:I9)</f>
        <v>4495</v>
      </c>
      <c r="H9" s="264">
        <v>2077</v>
      </c>
      <c r="I9" s="264">
        <v>2418</v>
      </c>
      <c r="J9" s="263">
        <f aca="true" t="shared" si="2" ref="J9:L10">SUM(G9/D9)*100</f>
        <v>53.16380839739799</v>
      </c>
      <c r="K9" s="263">
        <f t="shared" si="2"/>
        <v>51.73100871731009</v>
      </c>
      <c r="L9" s="263">
        <f t="shared" si="2"/>
        <v>54.45945945945946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3:23" ht="9.75" customHeight="1">
      <c r="C10" s="79"/>
      <c r="D10" s="262">
        <f>SUM(E10:F10)</f>
        <v>8455</v>
      </c>
      <c r="E10" s="262">
        <f>E9</f>
        <v>4015</v>
      </c>
      <c r="F10" s="262">
        <f>F9</f>
        <v>4440</v>
      </c>
      <c r="G10" s="262">
        <f>SUM(H10:I10)</f>
        <v>4494</v>
      </c>
      <c r="H10" s="262">
        <v>2076</v>
      </c>
      <c r="I10" s="262">
        <v>2418</v>
      </c>
      <c r="J10" s="261">
        <f t="shared" si="2"/>
        <v>53.151981076286226</v>
      </c>
      <c r="K10" s="261">
        <f t="shared" si="2"/>
        <v>51.70610211706103</v>
      </c>
      <c r="L10" s="261">
        <f t="shared" si="2"/>
        <v>54.45945945945946</v>
      </c>
      <c r="M10" s="4"/>
      <c r="N10" s="23"/>
      <c r="O10" s="23"/>
      <c r="P10" s="4"/>
      <c r="Q10" s="4"/>
      <c r="R10" s="24"/>
      <c r="S10" s="24"/>
      <c r="T10" s="14"/>
      <c r="U10" s="25"/>
      <c r="V10" s="25"/>
      <c r="W10" s="26"/>
    </row>
    <row r="11" spans="3:23" ht="7.5" customHeight="1">
      <c r="C11" s="79"/>
      <c r="D11" s="126"/>
      <c r="E11" s="109"/>
      <c r="F11" s="109"/>
      <c r="G11" s="109"/>
      <c r="H11" s="109"/>
      <c r="I11" s="109"/>
      <c r="J11" s="109"/>
      <c r="K11" s="109"/>
      <c r="L11" s="109"/>
      <c r="M11" s="11"/>
      <c r="N11" s="23"/>
      <c r="O11" s="23"/>
      <c r="P11" s="4"/>
      <c r="Q11" s="4"/>
      <c r="R11" s="13"/>
      <c r="S11" s="13"/>
      <c r="T11" s="14"/>
      <c r="U11" s="13"/>
      <c r="V11" s="13"/>
      <c r="W11" s="26"/>
    </row>
    <row r="12" spans="2:23" ht="9.75" customHeight="1">
      <c r="B12" s="84" t="s">
        <v>171</v>
      </c>
      <c r="C12" s="79"/>
      <c r="D12" s="265">
        <f>SUM(E12:F12)</f>
        <v>7768</v>
      </c>
      <c r="E12" s="264">
        <v>3835</v>
      </c>
      <c r="F12" s="264">
        <v>3933</v>
      </c>
      <c r="G12" s="264">
        <f>SUM(H12:I12)</f>
        <v>3624</v>
      </c>
      <c r="H12" s="264">
        <v>1702</v>
      </c>
      <c r="I12" s="264">
        <v>1922</v>
      </c>
      <c r="J12" s="263">
        <f aca="true" t="shared" si="3" ref="J12:L13">SUM(G12/D12)*100</f>
        <v>46.6529351184346</v>
      </c>
      <c r="K12" s="263">
        <f t="shared" si="3"/>
        <v>44.38070404172099</v>
      </c>
      <c r="L12" s="263">
        <f t="shared" si="3"/>
        <v>48.868548182049324</v>
      </c>
      <c r="M12" s="14"/>
      <c r="N12" s="27"/>
      <c r="O12" s="27"/>
      <c r="P12" s="24"/>
      <c r="Q12" s="24"/>
      <c r="R12" s="4"/>
      <c r="S12" s="4"/>
      <c r="T12" s="28"/>
      <c r="U12" s="29"/>
      <c r="V12" s="29"/>
      <c r="W12" s="26"/>
    </row>
    <row r="13" spans="3:23" ht="9.75" customHeight="1">
      <c r="C13" s="79"/>
      <c r="D13" s="262">
        <f>SUM(E13:F13)</f>
        <v>7768</v>
      </c>
      <c r="E13" s="262">
        <f>E12</f>
        <v>3835</v>
      </c>
      <c r="F13" s="262">
        <f>F12</f>
        <v>3933</v>
      </c>
      <c r="G13" s="262">
        <f>SUM(H13:I13)</f>
        <v>3624</v>
      </c>
      <c r="H13" s="262">
        <v>1702</v>
      </c>
      <c r="I13" s="262">
        <v>1922</v>
      </c>
      <c r="J13" s="261">
        <f t="shared" si="3"/>
        <v>46.6529351184346</v>
      </c>
      <c r="K13" s="261">
        <f t="shared" si="3"/>
        <v>44.38070404172099</v>
      </c>
      <c r="L13" s="261">
        <f t="shared" si="3"/>
        <v>48.868548182049324</v>
      </c>
      <c r="M13" s="30"/>
      <c r="O13" s="31"/>
      <c r="R13" s="13"/>
      <c r="S13" s="13"/>
      <c r="T13" s="14"/>
      <c r="U13" s="19"/>
      <c r="V13" s="19"/>
      <c r="W13" s="26"/>
    </row>
    <row r="14" spans="3:46" ht="7.5" customHeight="1">
      <c r="C14" s="79"/>
      <c r="D14" s="126"/>
      <c r="E14" s="109"/>
      <c r="F14" s="109"/>
      <c r="G14" s="109"/>
      <c r="H14" s="109"/>
      <c r="I14" s="109"/>
      <c r="J14" s="109"/>
      <c r="K14" s="109"/>
      <c r="L14" s="10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24" ht="9.75" customHeight="1">
      <c r="B15" s="84" t="s">
        <v>172</v>
      </c>
      <c r="C15" s="79"/>
      <c r="D15" s="265">
        <f>SUM(E15:F15)</f>
        <v>7343</v>
      </c>
      <c r="E15" s="127">
        <v>3498</v>
      </c>
      <c r="F15" s="127">
        <v>3845</v>
      </c>
      <c r="G15" s="264">
        <f>SUM(H15:I15)</f>
        <v>3857</v>
      </c>
      <c r="H15" s="127">
        <v>1817</v>
      </c>
      <c r="I15" s="127">
        <v>2040</v>
      </c>
      <c r="J15" s="263">
        <f aca="true" t="shared" si="4" ref="J15:L16">SUM(G15/D15)*100</f>
        <v>52.52621544327931</v>
      </c>
      <c r="K15" s="263">
        <f t="shared" si="4"/>
        <v>51.94396798170383</v>
      </c>
      <c r="L15" s="263">
        <f t="shared" si="4"/>
        <v>53.05591677503251</v>
      </c>
      <c r="M15" s="19"/>
      <c r="O15" s="33"/>
      <c r="P15" s="13"/>
      <c r="Q15" s="13"/>
      <c r="R15" s="13"/>
      <c r="S15" s="13"/>
      <c r="T15" s="28"/>
      <c r="U15" s="29"/>
      <c r="V15" s="29"/>
      <c r="W15" s="34"/>
      <c r="X15" s="35"/>
    </row>
    <row r="16" spans="3:46" ht="9.75" customHeight="1">
      <c r="C16" s="79"/>
      <c r="D16" s="262">
        <f>SUM(E16:F16)</f>
        <v>7343</v>
      </c>
      <c r="E16" s="262">
        <f>E15</f>
        <v>3498</v>
      </c>
      <c r="F16" s="262">
        <f>F15</f>
        <v>3845</v>
      </c>
      <c r="G16" s="262">
        <f>SUM(H16:I16)</f>
        <v>3856</v>
      </c>
      <c r="H16" s="262">
        <v>1817</v>
      </c>
      <c r="I16" s="262">
        <v>2039</v>
      </c>
      <c r="J16" s="261">
        <f t="shared" si="4"/>
        <v>52.51259703118616</v>
      </c>
      <c r="K16" s="261">
        <f t="shared" si="4"/>
        <v>51.94396798170383</v>
      </c>
      <c r="L16" s="261">
        <f t="shared" si="4"/>
        <v>53.02990897269181</v>
      </c>
      <c r="M16" s="19"/>
      <c r="O16" s="36"/>
      <c r="P16" s="4"/>
      <c r="Q16" s="4"/>
      <c r="R16" s="4"/>
      <c r="S16" s="4"/>
      <c r="T16" s="14"/>
      <c r="U16" s="13"/>
      <c r="V16" s="13"/>
      <c r="W16" s="35"/>
      <c r="X16" s="35"/>
      <c r="AM16" s="11"/>
      <c r="AN16" s="11"/>
      <c r="AO16" s="11"/>
      <c r="AP16" s="11"/>
      <c r="AQ16" s="11"/>
      <c r="AR16" s="11"/>
      <c r="AS16" s="11"/>
      <c r="AT16" s="11"/>
    </row>
    <row r="17" spans="3:46" ht="7.5" customHeight="1">
      <c r="C17" s="79"/>
      <c r="D17" s="126"/>
      <c r="E17" s="109"/>
      <c r="F17" s="109"/>
      <c r="G17" s="109"/>
      <c r="H17" s="109"/>
      <c r="I17" s="109"/>
      <c r="J17" s="109"/>
      <c r="K17" s="109"/>
      <c r="L17" s="10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9.75" customHeight="1">
      <c r="B18" s="84" t="s">
        <v>173</v>
      </c>
      <c r="C18" s="79"/>
      <c r="D18" s="265">
        <f>SUM(E18:F18)</f>
        <v>4433</v>
      </c>
      <c r="E18" s="127">
        <v>2151</v>
      </c>
      <c r="F18" s="127">
        <v>2282</v>
      </c>
      <c r="G18" s="264">
        <f>SUM(H18:I18)</f>
        <v>1998</v>
      </c>
      <c r="H18" s="127">
        <v>934</v>
      </c>
      <c r="I18" s="127">
        <v>1064</v>
      </c>
      <c r="J18" s="263">
        <f aca="true" t="shared" si="5" ref="J18:L19">SUM(G18/D18)*100</f>
        <v>45.07105797428378</v>
      </c>
      <c r="K18" s="263">
        <f t="shared" si="5"/>
        <v>43.42166434216643</v>
      </c>
      <c r="L18" s="263">
        <f t="shared" si="5"/>
        <v>46.62576687116564</v>
      </c>
      <c r="M18" s="38"/>
      <c r="N18" s="30"/>
      <c r="O18" s="30"/>
      <c r="P18" s="30"/>
      <c r="Q18" s="30"/>
      <c r="R18" s="30"/>
      <c r="S18" s="39"/>
      <c r="T18" s="39"/>
      <c r="U18" s="39"/>
      <c r="V18" s="40"/>
      <c r="W18" s="40"/>
      <c r="X18" s="40"/>
      <c r="Y18" s="40"/>
      <c r="Z18" s="40"/>
      <c r="AA18" s="40"/>
      <c r="AB18" s="40"/>
      <c r="AC18" s="4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9"/>
      <c r="AS18" s="39"/>
      <c r="AT18" s="39"/>
    </row>
    <row r="19" spans="3:46" ht="9.75" customHeight="1">
      <c r="C19" s="79"/>
      <c r="D19" s="262">
        <f>SUM(E19:F19)</f>
        <v>4433</v>
      </c>
      <c r="E19" s="262">
        <f>E18</f>
        <v>2151</v>
      </c>
      <c r="F19" s="262">
        <f>F18</f>
        <v>2282</v>
      </c>
      <c r="G19" s="262">
        <f>SUM(H19:I19)</f>
        <v>1998</v>
      </c>
      <c r="H19" s="262">
        <v>934</v>
      </c>
      <c r="I19" s="262">
        <v>1064</v>
      </c>
      <c r="J19" s="261">
        <f t="shared" si="5"/>
        <v>45.07105797428378</v>
      </c>
      <c r="K19" s="261">
        <f t="shared" si="5"/>
        <v>43.42166434216643</v>
      </c>
      <c r="L19" s="261">
        <f t="shared" si="5"/>
        <v>46.62576687116564</v>
      </c>
      <c r="M19" s="32"/>
      <c r="N19" s="19"/>
      <c r="O19" s="19"/>
      <c r="P19" s="19"/>
      <c r="Q19" s="19"/>
      <c r="R19" s="19"/>
      <c r="S19" s="18"/>
      <c r="T19" s="18"/>
      <c r="U19" s="18"/>
      <c r="V19" s="29"/>
      <c r="W19" s="29"/>
      <c r="X19" s="29"/>
      <c r="Y19" s="29"/>
      <c r="Z19" s="29"/>
      <c r="AA19" s="29"/>
      <c r="AB19" s="29"/>
      <c r="AC19" s="2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3:46" ht="7.5" customHeight="1">
      <c r="C20" s="79"/>
      <c r="D20" s="126"/>
      <c r="E20" s="109"/>
      <c r="F20" s="109"/>
      <c r="G20" s="109"/>
      <c r="H20" s="109"/>
      <c r="I20" s="109"/>
      <c r="J20" s="109"/>
      <c r="K20" s="109"/>
      <c r="L20" s="109"/>
      <c r="M20" s="41"/>
      <c r="N20" s="19"/>
      <c r="O20" s="19"/>
      <c r="P20" s="19"/>
      <c r="Q20" s="19"/>
      <c r="R20" s="19"/>
      <c r="S20" s="19"/>
      <c r="T20" s="19"/>
      <c r="U20" s="1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2:46" ht="9.75" customHeight="1">
      <c r="B21" s="84" t="s">
        <v>174</v>
      </c>
      <c r="C21" s="79"/>
      <c r="D21" s="265">
        <f>SUM(E21:F21)</f>
        <v>3772</v>
      </c>
      <c r="E21" s="127">
        <v>1738</v>
      </c>
      <c r="F21" s="127">
        <v>2034</v>
      </c>
      <c r="G21" s="264">
        <f>SUM(H21:I21)</f>
        <v>1991</v>
      </c>
      <c r="H21" s="127">
        <v>916</v>
      </c>
      <c r="I21" s="127">
        <v>1075</v>
      </c>
      <c r="J21" s="263">
        <f aca="true" t="shared" si="6" ref="J21:L22">SUM(G21/D21)*100</f>
        <v>52.78366914103923</v>
      </c>
      <c r="K21" s="263">
        <f t="shared" si="6"/>
        <v>52.70425776754891</v>
      </c>
      <c r="L21" s="263">
        <f t="shared" si="6"/>
        <v>52.85152409046214</v>
      </c>
      <c r="M21" s="32"/>
      <c r="N21" s="19"/>
      <c r="O21" s="19"/>
      <c r="P21" s="19"/>
      <c r="Q21" s="19"/>
      <c r="R21" s="19"/>
      <c r="S21" s="19"/>
      <c r="T21" s="19"/>
      <c r="U21" s="1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3:46" ht="9.75" customHeight="1">
      <c r="C22" s="79"/>
      <c r="D22" s="262">
        <f>SUM(E22:F22)</f>
        <v>3772</v>
      </c>
      <c r="E22" s="262">
        <f>E21</f>
        <v>1738</v>
      </c>
      <c r="F22" s="262">
        <f>F21</f>
        <v>2034</v>
      </c>
      <c r="G22" s="262">
        <f>SUM(H22:I22)</f>
        <v>1990</v>
      </c>
      <c r="H22" s="262">
        <v>915</v>
      </c>
      <c r="I22" s="262">
        <v>1075</v>
      </c>
      <c r="J22" s="261">
        <f t="shared" si="6"/>
        <v>52.75715800636267</v>
      </c>
      <c r="K22" s="261">
        <f t="shared" si="6"/>
        <v>52.64672036823935</v>
      </c>
      <c r="L22" s="261">
        <f t="shared" si="6"/>
        <v>52.85152409046214</v>
      </c>
      <c r="M22" s="32"/>
      <c r="N22" s="19"/>
      <c r="O22" s="19"/>
      <c r="P22" s="19"/>
      <c r="Q22" s="19"/>
      <c r="R22" s="19"/>
      <c r="S22" s="29"/>
      <c r="T22" s="29"/>
      <c r="U22" s="29"/>
      <c r="V22" s="19"/>
      <c r="W22" s="19"/>
      <c r="X22" s="19"/>
      <c r="Y22" s="19"/>
      <c r="Z22" s="19"/>
      <c r="AA22" s="29"/>
      <c r="AB22" s="29"/>
      <c r="AC22" s="29"/>
      <c r="AD22" s="19"/>
      <c r="AE22" s="19"/>
      <c r="AF22" s="19"/>
      <c r="AG22" s="19"/>
      <c r="AH22" s="19"/>
      <c r="AI22" s="29"/>
      <c r="AJ22" s="29"/>
      <c r="AK22" s="29"/>
      <c r="AL22" s="19"/>
      <c r="AM22" s="19"/>
      <c r="AN22" s="19"/>
      <c r="AO22" s="19"/>
      <c r="AP22" s="19"/>
      <c r="AQ22" s="19"/>
      <c r="AR22" s="29"/>
      <c r="AS22" s="29"/>
      <c r="AT22" s="29"/>
    </row>
    <row r="23" spans="3:23" ht="7.5" customHeight="1">
      <c r="C23" s="79"/>
      <c r="D23" s="126"/>
      <c r="E23" s="109"/>
      <c r="F23" s="109"/>
      <c r="G23" s="109"/>
      <c r="H23" s="109"/>
      <c r="I23" s="109"/>
      <c r="J23" s="109"/>
      <c r="K23" s="109"/>
      <c r="L23" s="109"/>
      <c r="M23" s="13"/>
      <c r="N23" s="23"/>
      <c r="O23" s="23"/>
      <c r="P23" s="4"/>
      <c r="Q23" s="4"/>
      <c r="R23" s="4"/>
      <c r="S23" s="4"/>
      <c r="T23" s="28"/>
      <c r="U23" s="29"/>
      <c r="V23" s="29"/>
      <c r="W23" s="43"/>
    </row>
    <row r="24" spans="2:23" ht="9.75" customHeight="1">
      <c r="B24" s="84" t="s">
        <v>175</v>
      </c>
      <c r="C24" s="79"/>
      <c r="D24" s="265">
        <f>SUM(E24:F24)</f>
        <v>5781</v>
      </c>
      <c r="E24" s="127">
        <v>2668</v>
      </c>
      <c r="F24" s="127">
        <v>3113</v>
      </c>
      <c r="G24" s="264">
        <f>SUM(H24:I24)</f>
        <v>2834</v>
      </c>
      <c r="H24" s="127">
        <v>1275</v>
      </c>
      <c r="I24" s="127">
        <v>1559</v>
      </c>
      <c r="J24" s="263">
        <f aca="true" t="shared" si="7" ref="J24:L25">SUM(G24/D24)*100</f>
        <v>49.022660439370355</v>
      </c>
      <c r="K24" s="263">
        <f t="shared" si="7"/>
        <v>47.788605697151425</v>
      </c>
      <c r="L24" s="263">
        <f t="shared" si="7"/>
        <v>50.080308384195305</v>
      </c>
      <c r="M24" s="19"/>
      <c r="N24" s="23"/>
      <c r="O24" s="23"/>
      <c r="P24" s="4"/>
      <c r="Q24" s="4"/>
      <c r="R24" s="4"/>
      <c r="S24" s="4"/>
      <c r="T24" s="14"/>
      <c r="U24" s="29"/>
      <c r="V24" s="29"/>
      <c r="W24" s="43"/>
    </row>
    <row r="25" spans="3:23" ht="9.75" customHeight="1">
      <c r="C25" s="79"/>
      <c r="D25" s="262">
        <f>SUM(E25:F25)</f>
        <v>5781</v>
      </c>
      <c r="E25" s="262">
        <f>E24</f>
        <v>2668</v>
      </c>
      <c r="F25" s="262">
        <f>F24</f>
        <v>3113</v>
      </c>
      <c r="G25" s="262">
        <f>SUM(H25:I25)</f>
        <v>2830</v>
      </c>
      <c r="H25" s="262">
        <v>1270</v>
      </c>
      <c r="I25" s="262">
        <v>1560</v>
      </c>
      <c r="J25" s="261">
        <f t="shared" si="7"/>
        <v>48.953468258086836</v>
      </c>
      <c r="K25" s="261">
        <f t="shared" si="7"/>
        <v>47.60119940029985</v>
      </c>
      <c r="L25" s="261">
        <f t="shared" si="7"/>
        <v>50.11243173787343</v>
      </c>
      <c r="M25" s="19"/>
      <c r="N25" s="23"/>
      <c r="O25" s="23"/>
      <c r="P25" s="4"/>
      <c r="Q25" s="4"/>
      <c r="R25" s="4"/>
      <c r="S25" s="4"/>
      <c r="T25" s="14"/>
      <c r="U25" s="29"/>
      <c r="V25" s="29"/>
      <c r="W25" s="43"/>
    </row>
    <row r="26" spans="3:23" ht="7.5" customHeight="1">
      <c r="C26" s="79"/>
      <c r="D26" s="126"/>
      <c r="E26" s="109"/>
      <c r="F26" s="109"/>
      <c r="G26" s="109"/>
      <c r="H26" s="109"/>
      <c r="I26" s="109"/>
      <c r="J26" s="109"/>
      <c r="K26" s="109"/>
      <c r="L26" s="109"/>
      <c r="M26" s="19"/>
      <c r="N26" s="23"/>
      <c r="O26" s="23"/>
      <c r="P26" s="4"/>
      <c r="Q26" s="4"/>
      <c r="R26" s="4"/>
      <c r="S26" s="4"/>
      <c r="T26" s="14"/>
      <c r="U26" s="13"/>
      <c r="V26" s="13"/>
      <c r="W26" s="43"/>
    </row>
    <row r="27" spans="2:23" ht="9.75" customHeight="1">
      <c r="B27" s="84" t="s">
        <v>176</v>
      </c>
      <c r="C27" s="79"/>
      <c r="D27" s="265">
        <f>SUM(E27:F27)</f>
        <v>7094</v>
      </c>
      <c r="E27" s="127">
        <v>3323</v>
      </c>
      <c r="F27" s="127">
        <v>3771</v>
      </c>
      <c r="G27" s="264">
        <f>SUM(H27:I27)</f>
        <v>3624</v>
      </c>
      <c r="H27" s="127">
        <v>1636</v>
      </c>
      <c r="I27" s="127">
        <v>1988</v>
      </c>
      <c r="J27" s="263">
        <f aca="true" t="shared" si="8" ref="J27:L28">SUM(G27/D27)*100</f>
        <v>51.08542430222723</v>
      </c>
      <c r="K27" s="263">
        <f t="shared" si="8"/>
        <v>49.23262112548902</v>
      </c>
      <c r="L27" s="263">
        <f t="shared" si="8"/>
        <v>52.71811190665606</v>
      </c>
      <c r="V27" s="29"/>
      <c r="W27" s="43"/>
    </row>
    <row r="28" spans="3:46" ht="9.75" customHeight="1">
      <c r="C28" s="79"/>
      <c r="D28" s="262">
        <f>SUM(E28:F28)</f>
        <v>7094</v>
      </c>
      <c r="E28" s="262">
        <f>E27</f>
        <v>3323</v>
      </c>
      <c r="F28" s="262">
        <f>F27</f>
        <v>3771</v>
      </c>
      <c r="G28" s="262">
        <f>SUM(H28:I28)</f>
        <v>3624</v>
      </c>
      <c r="H28" s="262">
        <v>1636</v>
      </c>
      <c r="I28" s="262">
        <v>1988</v>
      </c>
      <c r="J28" s="261">
        <f t="shared" si="8"/>
        <v>51.08542430222723</v>
      </c>
      <c r="K28" s="261">
        <f t="shared" si="8"/>
        <v>49.23262112548902</v>
      </c>
      <c r="L28" s="261">
        <f t="shared" si="8"/>
        <v>52.71811190665606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3:19" ht="7.5" customHeight="1">
      <c r="C29" s="79"/>
      <c r="D29" s="126"/>
      <c r="E29" s="109"/>
      <c r="F29" s="109"/>
      <c r="G29" s="109"/>
      <c r="H29" s="109"/>
      <c r="I29" s="109"/>
      <c r="J29" s="109"/>
      <c r="K29" s="109"/>
      <c r="L29" s="109"/>
      <c r="S29" s="44"/>
    </row>
    <row r="30" spans="2:46" ht="9.75" customHeight="1">
      <c r="B30" s="84" t="s">
        <v>177</v>
      </c>
      <c r="C30" s="79"/>
      <c r="D30" s="265">
        <f>SUM(E30:F30)</f>
        <v>7570</v>
      </c>
      <c r="E30" s="127">
        <v>3633</v>
      </c>
      <c r="F30" s="127">
        <v>3937</v>
      </c>
      <c r="G30" s="264">
        <f>SUM(H30:I30)</f>
        <v>3964</v>
      </c>
      <c r="H30" s="127">
        <v>1900</v>
      </c>
      <c r="I30" s="127">
        <v>2064</v>
      </c>
      <c r="J30" s="263">
        <f aca="true" t="shared" si="9" ref="J30:L31">SUM(G30/D30)*100</f>
        <v>52.364597093791275</v>
      </c>
      <c r="K30" s="263">
        <f t="shared" si="9"/>
        <v>52.29837599779796</v>
      </c>
      <c r="L30" s="263">
        <f t="shared" si="9"/>
        <v>52.425704851409705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3:46" ht="9.75" customHeight="1">
      <c r="C31" s="79"/>
      <c r="D31" s="262">
        <f>SUM(E31:F31)</f>
        <v>7570</v>
      </c>
      <c r="E31" s="262">
        <f>E30</f>
        <v>3633</v>
      </c>
      <c r="F31" s="262">
        <f>F30</f>
        <v>3937</v>
      </c>
      <c r="G31" s="262">
        <f>SUM(H31:I31)</f>
        <v>3967</v>
      </c>
      <c r="H31" s="262">
        <v>1893</v>
      </c>
      <c r="I31" s="262">
        <v>2074</v>
      </c>
      <c r="J31" s="261">
        <f t="shared" si="9"/>
        <v>52.40422721268164</v>
      </c>
      <c r="K31" s="261">
        <f t="shared" si="9"/>
        <v>52.10569777043765</v>
      </c>
      <c r="L31" s="261">
        <f t="shared" si="9"/>
        <v>52.679705359410725</v>
      </c>
      <c r="M31" s="4"/>
      <c r="N31" s="4"/>
      <c r="O31" s="4"/>
      <c r="P31" s="4"/>
      <c r="Q31" s="4"/>
      <c r="R31" s="4"/>
      <c r="S31" s="4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3:46" ht="7.5" customHeight="1">
      <c r="C32" s="79"/>
      <c r="D32" s="126"/>
      <c r="E32" s="109"/>
      <c r="F32" s="109"/>
      <c r="G32" s="109"/>
      <c r="H32" s="109"/>
      <c r="I32" s="109"/>
      <c r="J32" s="109"/>
      <c r="K32" s="109"/>
      <c r="L32" s="109"/>
      <c r="M32" s="4"/>
      <c r="N32" s="4"/>
      <c r="O32" s="4"/>
      <c r="P32" s="4"/>
      <c r="Q32" s="4"/>
      <c r="R32" s="4"/>
      <c r="S32" s="4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9.75" customHeight="1">
      <c r="B33" s="84" t="s">
        <v>178</v>
      </c>
      <c r="C33" s="79"/>
      <c r="D33" s="265">
        <f>SUM(E33:F33)</f>
        <v>7837</v>
      </c>
      <c r="E33" s="127">
        <v>3647</v>
      </c>
      <c r="F33" s="127">
        <v>4190</v>
      </c>
      <c r="G33" s="264">
        <f>SUM(H33:I33)</f>
        <v>3963</v>
      </c>
      <c r="H33" s="127">
        <v>1837</v>
      </c>
      <c r="I33" s="127">
        <v>2126</v>
      </c>
      <c r="J33" s="263">
        <f aca="true" t="shared" si="10" ref="J33:L34">SUM(G33/D33)*100</f>
        <v>50.56781931861681</v>
      </c>
      <c r="K33" s="263">
        <f t="shared" si="10"/>
        <v>50.370167260762265</v>
      </c>
      <c r="L33" s="263">
        <f t="shared" si="10"/>
        <v>50.73985680190931</v>
      </c>
      <c r="M33" s="4"/>
      <c r="N33" s="4"/>
      <c r="O33" s="4"/>
      <c r="P33" s="4"/>
      <c r="Q33" s="4"/>
      <c r="R33" s="4"/>
      <c r="S33" s="4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3:46" ht="9.75" customHeight="1">
      <c r="C34" s="79"/>
      <c r="D34" s="262">
        <f>SUM(E34:F34)</f>
        <v>7837</v>
      </c>
      <c r="E34" s="262">
        <f>E33</f>
        <v>3647</v>
      </c>
      <c r="F34" s="262">
        <f>F33</f>
        <v>4190</v>
      </c>
      <c r="G34" s="262">
        <f>SUM(H34:I34)</f>
        <v>3962</v>
      </c>
      <c r="H34" s="262">
        <v>1836</v>
      </c>
      <c r="I34" s="262">
        <v>2126</v>
      </c>
      <c r="J34" s="261">
        <f t="shared" si="10"/>
        <v>50.555059333928796</v>
      </c>
      <c r="K34" s="261">
        <f t="shared" si="10"/>
        <v>50.34274746366877</v>
      </c>
      <c r="L34" s="261">
        <f t="shared" si="10"/>
        <v>50.73985680190931</v>
      </c>
      <c r="M34" s="24"/>
      <c r="N34" s="24"/>
      <c r="O34" s="24"/>
      <c r="P34" s="24"/>
      <c r="Q34" s="24"/>
      <c r="R34" s="24"/>
      <c r="S34" s="24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5"/>
      <c r="AM34" s="45"/>
      <c r="AN34" s="45"/>
      <c r="AO34" s="45"/>
      <c r="AP34" s="45"/>
      <c r="AQ34" s="45"/>
      <c r="AR34" s="45"/>
      <c r="AS34" s="45"/>
      <c r="AT34" s="45"/>
    </row>
    <row r="35" spans="2:46" ht="7.5" customHeight="1">
      <c r="B35" s="42"/>
      <c r="C35" s="79"/>
      <c r="D35" s="126"/>
      <c r="E35" s="109"/>
      <c r="F35" s="109"/>
      <c r="G35" s="109"/>
      <c r="H35" s="109"/>
      <c r="I35" s="109"/>
      <c r="J35" s="109"/>
      <c r="K35" s="109"/>
      <c r="L35" s="109"/>
      <c r="M35" s="46"/>
      <c r="N35" s="46"/>
      <c r="O35" s="46"/>
      <c r="P35" s="46"/>
      <c r="Q35" s="46"/>
      <c r="R35" s="46"/>
      <c r="S35" s="4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2:23" ht="9.75" customHeight="1">
      <c r="B36" s="84" t="s">
        <v>179</v>
      </c>
      <c r="C36" s="79"/>
      <c r="D36" s="265">
        <f>SUM(E36:F36)</f>
        <v>7341</v>
      </c>
      <c r="E36" s="127">
        <v>3462</v>
      </c>
      <c r="F36" s="127">
        <v>3879</v>
      </c>
      <c r="G36" s="264">
        <f>SUM(H36:I36)</f>
        <v>4019</v>
      </c>
      <c r="H36" s="127">
        <v>1857</v>
      </c>
      <c r="I36" s="127">
        <v>2162</v>
      </c>
      <c r="J36" s="263">
        <f aca="true" t="shared" si="11" ref="J36:L37">SUM(G36/D36)*100</f>
        <v>54.747309630840476</v>
      </c>
      <c r="K36" s="263">
        <f t="shared" si="11"/>
        <v>53.639514731369154</v>
      </c>
      <c r="L36" s="263">
        <f t="shared" si="11"/>
        <v>55.73601443671049</v>
      </c>
      <c r="M36" s="4"/>
      <c r="N36" s="23"/>
      <c r="O36" s="23"/>
      <c r="P36" s="4"/>
      <c r="Q36" s="4"/>
      <c r="R36" s="4"/>
      <c r="S36" s="4"/>
      <c r="T36" s="14"/>
      <c r="U36" s="29"/>
      <c r="V36" s="29"/>
      <c r="W36" s="43"/>
    </row>
    <row r="37" spans="2:23" ht="9.75" customHeight="1">
      <c r="B37" s="42"/>
      <c r="C37" s="79"/>
      <c r="D37" s="262">
        <f>SUM(E37:F37)</f>
        <v>7341</v>
      </c>
      <c r="E37" s="262">
        <f>E36</f>
        <v>3462</v>
      </c>
      <c r="F37" s="262">
        <f>F36</f>
        <v>3879</v>
      </c>
      <c r="G37" s="262">
        <f>SUM(H37:I37)</f>
        <v>4018</v>
      </c>
      <c r="H37" s="262">
        <v>1857</v>
      </c>
      <c r="I37" s="262">
        <v>2161</v>
      </c>
      <c r="J37" s="261">
        <f t="shared" si="11"/>
        <v>54.73368750851383</v>
      </c>
      <c r="K37" s="261">
        <f t="shared" si="11"/>
        <v>53.639514731369154</v>
      </c>
      <c r="L37" s="261">
        <f t="shared" si="11"/>
        <v>55.710234596545504</v>
      </c>
      <c r="M37" s="4"/>
      <c r="N37" s="23"/>
      <c r="O37" s="23"/>
      <c r="P37" s="4"/>
      <c r="Q37" s="4"/>
      <c r="R37" s="4"/>
      <c r="S37" s="4"/>
      <c r="T37" s="14"/>
      <c r="U37" s="29"/>
      <c r="V37" s="29"/>
      <c r="W37" s="43"/>
    </row>
    <row r="38" spans="2:23" ht="7.5" customHeight="1">
      <c r="B38" s="42"/>
      <c r="C38" s="79"/>
      <c r="D38" s="126"/>
      <c r="E38" s="109"/>
      <c r="F38" s="109"/>
      <c r="G38" s="109"/>
      <c r="H38" s="109"/>
      <c r="I38" s="109"/>
      <c r="J38" s="109"/>
      <c r="K38" s="109"/>
      <c r="L38" s="109"/>
      <c r="M38" s="4"/>
      <c r="N38" s="23"/>
      <c r="O38" s="23"/>
      <c r="P38" s="4"/>
      <c r="Q38" s="4"/>
      <c r="R38" s="4"/>
      <c r="S38" s="4"/>
      <c r="T38" s="14"/>
      <c r="U38" s="13"/>
      <c r="V38" s="13"/>
      <c r="W38" s="43"/>
    </row>
    <row r="39" spans="2:23" ht="9.75" customHeight="1">
      <c r="B39" s="84" t="s">
        <v>180</v>
      </c>
      <c r="C39" s="79"/>
      <c r="D39" s="265">
        <f>SUM(E39:F39)</f>
        <v>5331</v>
      </c>
      <c r="E39" s="127">
        <v>2475</v>
      </c>
      <c r="F39" s="127">
        <v>2856</v>
      </c>
      <c r="G39" s="264">
        <f>SUM(H39:I39)</f>
        <v>2681</v>
      </c>
      <c r="H39" s="127">
        <v>1253</v>
      </c>
      <c r="I39" s="127">
        <v>1428</v>
      </c>
      <c r="J39" s="263">
        <f aca="true" t="shared" si="12" ref="J39:L40">SUM(G39/D39)*100</f>
        <v>50.29075220408929</v>
      </c>
      <c r="K39" s="263">
        <f t="shared" si="12"/>
        <v>50.62626262626263</v>
      </c>
      <c r="L39" s="263">
        <f t="shared" si="12"/>
        <v>50</v>
      </c>
      <c r="M39" s="13"/>
      <c r="N39" s="47"/>
      <c r="O39" s="47"/>
      <c r="P39" s="13"/>
      <c r="Q39" s="13"/>
      <c r="R39" s="13"/>
      <c r="S39" s="13"/>
      <c r="T39" s="14"/>
      <c r="U39" s="29"/>
      <c r="V39" s="29"/>
      <c r="W39" s="43"/>
    </row>
    <row r="40" spans="2:23" ht="9.75" customHeight="1">
      <c r="B40" s="42"/>
      <c r="C40" s="79"/>
      <c r="D40" s="262">
        <f>SUM(E40:F40)</f>
        <v>5331</v>
      </c>
      <c r="E40" s="262">
        <f>E39</f>
        <v>2475</v>
      </c>
      <c r="F40" s="262">
        <f>F39</f>
        <v>2856</v>
      </c>
      <c r="G40" s="262">
        <f>SUM(H40:I40)</f>
        <v>2679</v>
      </c>
      <c r="H40" s="262">
        <v>1253</v>
      </c>
      <c r="I40" s="262">
        <v>1426</v>
      </c>
      <c r="J40" s="261">
        <f t="shared" si="12"/>
        <v>50.253235790658415</v>
      </c>
      <c r="K40" s="261">
        <f t="shared" si="12"/>
        <v>50.62626262626263</v>
      </c>
      <c r="L40" s="261">
        <f t="shared" si="12"/>
        <v>49.929971988795515</v>
      </c>
      <c r="M40" s="4"/>
      <c r="N40" s="23"/>
      <c r="O40" s="23"/>
      <c r="P40" s="4"/>
      <c r="Q40" s="4"/>
      <c r="R40" s="4"/>
      <c r="S40" s="4"/>
      <c r="T40" s="14"/>
      <c r="U40" s="29"/>
      <c r="V40" s="29"/>
      <c r="W40" s="43"/>
    </row>
    <row r="41" spans="2:23" ht="7.5" customHeight="1">
      <c r="B41" s="42"/>
      <c r="C41" s="79"/>
      <c r="D41" s="126"/>
      <c r="E41" s="109"/>
      <c r="F41" s="109"/>
      <c r="G41" s="109"/>
      <c r="H41" s="109"/>
      <c r="I41" s="109"/>
      <c r="J41" s="109"/>
      <c r="K41" s="109"/>
      <c r="L41" s="109"/>
      <c r="M41" s="4"/>
      <c r="N41" s="23"/>
      <c r="O41" s="23"/>
      <c r="P41" s="4"/>
      <c r="Q41" s="4"/>
      <c r="R41" s="4"/>
      <c r="S41" s="4"/>
      <c r="T41" s="14"/>
      <c r="U41" s="29"/>
      <c r="V41" s="29"/>
      <c r="W41" s="43"/>
    </row>
    <row r="42" spans="2:23" ht="9.75" customHeight="1">
      <c r="B42" s="84" t="s">
        <v>154</v>
      </c>
      <c r="C42" s="79"/>
      <c r="D42" s="265">
        <f>SUM(E42:F42)</f>
        <v>2734</v>
      </c>
      <c r="E42" s="127">
        <v>1272</v>
      </c>
      <c r="F42" s="127">
        <v>1462</v>
      </c>
      <c r="G42" s="264">
        <f>SUM(H42:I42)</f>
        <v>1297</v>
      </c>
      <c r="H42" s="109">
        <v>602</v>
      </c>
      <c r="I42" s="109">
        <v>695</v>
      </c>
      <c r="J42" s="263">
        <f aca="true" t="shared" si="13" ref="J42:L43">SUM(G42/D42)*100</f>
        <v>47.43964886613021</v>
      </c>
      <c r="K42" s="263">
        <f t="shared" si="13"/>
        <v>47.327044025157235</v>
      </c>
      <c r="L42" s="263">
        <f t="shared" si="13"/>
        <v>47.5376196990424</v>
      </c>
      <c r="M42" s="4"/>
      <c r="N42" s="23"/>
      <c r="O42" s="23"/>
      <c r="P42" s="4"/>
      <c r="Q42" s="4"/>
      <c r="R42" s="4"/>
      <c r="S42" s="4"/>
      <c r="T42" s="14"/>
      <c r="U42" s="29"/>
      <c r="V42" s="29"/>
      <c r="W42" s="43"/>
    </row>
    <row r="43" spans="2:23" ht="9.75" customHeight="1">
      <c r="B43" s="42"/>
      <c r="C43" s="79"/>
      <c r="D43" s="262">
        <f>SUM(E43:F43)</f>
        <v>2734</v>
      </c>
      <c r="E43" s="262">
        <f>E42</f>
        <v>1272</v>
      </c>
      <c r="F43" s="262">
        <f>F42</f>
        <v>1462</v>
      </c>
      <c r="G43" s="262">
        <f>SUM(H43:I43)</f>
        <v>1295</v>
      </c>
      <c r="H43" s="262">
        <v>600</v>
      </c>
      <c r="I43" s="262">
        <v>695</v>
      </c>
      <c r="J43" s="261">
        <f t="shared" si="13"/>
        <v>47.366495976591075</v>
      </c>
      <c r="K43" s="261">
        <f t="shared" si="13"/>
        <v>47.16981132075472</v>
      </c>
      <c r="L43" s="261">
        <f t="shared" si="13"/>
        <v>47.5376196990424</v>
      </c>
      <c r="M43" s="19"/>
      <c r="N43" s="23"/>
      <c r="O43" s="23"/>
      <c r="P43" s="4"/>
      <c r="Q43" s="4"/>
      <c r="R43" s="4"/>
      <c r="S43" s="4"/>
      <c r="T43" s="14"/>
      <c r="U43" s="48"/>
      <c r="V43" s="48"/>
      <c r="W43" s="43"/>
    </row>
    <row r="44" spans="2:23" ht="7.5" customHeight="1">
      <c r="B44" s="42"/>
      <c r="C44" s="79"/>
      <c r="D44" s="126"/>
      <c r="E44" s="109"/>
      <c r="F44" s="109"/>
      <c r="G44" s="109"/>
      <c r="H44" s="109"/>
      <c r="I44" s="109"/>
      <c r="J44" s="109"/>
      <c r="K44" s="109"/>
      <c r="L44" s="109"/>
      <c r="M44" s="29"/>
      <c r="N44" s="23"/>
      <c r="O44" s="23"/>
      <c r="P44" s="50"/>
      <c r="Q44" s="19"/>
      <c r="R44" s="50"/>
      <c r="S44" s="50"/>
      <c r="T44" s="14"/>
      <c r="U44" s="48"/>
      <c r="V44" s="48"/>
      <c r="W44" s="43"/>
    </row>
    <row r="45" spans="2:23" ht="9.75" customHeight="1">
      <c r="B45" s="84" t="s">
        <v>155</v>
      </c>
      <c r="C45" s="79"/>
      <c r="D45" s="265">
        <f>SUM(E45:F45)</f>
        <v>8169</v>
      </c>
      <c r="E45" s="127">
        <v>3922</v>
      </c>
      <c r="F45" s="127">
        <v>4247</v>
      </c>
      <c r="G45" s="264">
        <f>SUM(H45:I45)</f>
        <v>3550</v>
      </c>
      <c r="H45" s="127">
        <v>1673</v>
      </c>
      <c r="I45" s="127">
        <v>1877</v>
      </c>
      <c r="J45" s="263">
        <f aca="true" t="shared" si="14" ref="J45:L46">SUM(G45/D45)*100</f>
        <v>43.45697147753703</v>
      </c>
      <c r="K45" s="263">
        <f t="shared" si="14"/>
        <v>42.656807751147376</v>
      </c>
      <c r="L45" s="263">
        <f t="shared" si="14"/>
        <v>44.19590299034613</v>
      </c>
      <c r="M45" s="19"/>
      <c r="N45" s="23"/>
      <c r="O45" s="23"/>
      <c r="P45" s="19"/>
      <c r="Q45" s="19"/>
      <c r="R45" s="19"/>
      <c r="S45" s="19"/>
      <c r="T45" s="14"/>
      <c r="U45" s="48"/>
      <c r="V45" s="48"/>
      <c r="W45" s="43"/>
    </row>
    <row r="46" spans="2:23" ht="9.75" customHeight="1">
      <c r="B46" s="42"/>
      <c r="C46" s="79"/>
      <c r="D46" s="262">
        <f>SUM(E46:F46)</f>
        <v>8169</v>
      </c>
      <c r="E46" s="262">
        <f>E45</f>
        <v>3922</v>
      </c>
      <c r="F46" s="262">
        <f>F45</f>
        <v>4247</v>
      </c>
      <c r="G46" s="262">
        <f>SUM(H46:I46)</f>
        <v>3550</v>
      </c>
      <c r="H46" s="262">
        <v>1674</v>
      </c>
      <c r="I46" s="262">
        <v>1876</v>
      </c>
      <c r="J46" s="261">
        <f t="shared" si="14"/>
        <v>43.45697147753703</v>
      </c>
      <c r="K46" s="261">
        <f t="shared" si="14"/>
        <v>42.68230494645589</v>
      </c>
      <c r="L46" s="261">
        <f t="shared" si="14"/>
        <v>44.17235695785261</v>
      </c>
      <c r="M46" s="4"/>
      <c r="N46" s="23"/>
      <c r="O46" s="23"/>
      <c r="P46" s="4"/>
      <c r="Q46" s="19"/>
      <c r="R46" s="19"/>
      <c r="S46" s="19"/>
      <c r="T46" s="14"/>
      <c r="U46" s="48"/>
      <c r="V46" s="48"/>
      <c r="W46" s="43"/>
    </row>
    <row r="47" spans="2:23" ht="7.5" customHeight="1">
      <c r="B47" s="42"/>
      <c r="C47" s="79"/>
      <c r="D47" s="126"/>
      <c r="E47" s="109"/>
      <c r="F47" s="109"/>
      <c r="G47" s="109"/>
      <c r="H47" s="109"/>
      <c r="I47" s="109"/>
      <c r="J47" s="109"/>
      <c r="K47" s="109"/>
      <c r="L47" s="109"/>
      <c r="M47" s="4"/>
      <c r="N47" s="23"/>
      <c r="O47" s="23"/>
      <c r="P47" s="4"/>
      <c r="Q47" s="19"/>
      <c r="R47" s="19"/>
      <c r="S47" s="19"/>
      <c r="T47" s="14"/>
      <c r="U47" s="48"/>
      <c r="V47" s="48"/>
      <c r="W47" s="43"/>
    </row>
    <row r="48" spans="2:23" ht="9.75" customHeight="1">
      <c r="B48" s="84" t="s">
        <v>156</v>
      </c>
      <c r="C48" s="79"/>
      <c r="D48" s="265">
        <f>SUM(E48:F48)</f>
        <v>4610</v>
      </c>
      <c r="E48" s="127">
        <v>2161</v>
      </c>
      <c r="F48" s="127">
        <v>2449</v>
      </c>
      <c r="G48" s="264">
        <f>SUM(H48:I48)</f>
        <v>2135</v>
      </c>
      <c r="H48" s="127">
        <v>970</v>
      </c>
      <c r="I48" s="127">
        <v>1165</v>
      </c>
      <c r="J48" s="263">
        <f aca="true" t="shared" si="15" ref="J48:L49">SUM(G48/D48)*100</f>
        <v>46.31236442516269</v>
      </c>
      <c r="K48" s="263">
        <f t="shared" si="15"/>
        <v>44.88662656177696</v>
      </c>
      <c r="L48" s="263">
        <f t="shared" si="15"/>
        <v>47.57043691302572</v>
      </c>
      <c r="M48" s="19"/>
      <c r="N48" s="23"/>
      <c r="O48" s="23"/>
      <c r="P48" s="19"/>
      <c r="Q48" s="19"/>
      <c r="R48" s="19"/>
      <c r="S48" s="19"/>
      <c r="T48" s="14"/>
      <c r="U48" s="51"/>
      <c r="V48" s="51"/>
      <c r="W48" s="52"/>
    </row>
    <row r="49" spans="2:23" ht="9.75" customHeight="1">
      <c r="B49" s="42"/>
      <c r="C49" s="79"/>
      <c r="D49" s="262">
        <f>SUM(E49:F49)</f>
        <v>4610</v>
      </c>
      <c r="E49" s="262">
        <f>E48</f>
        <v>2161</v>
      </c>
      <c r="F49" s="262">
        <f>F48</f>
        <v>2449</v>
      </c>
      <c r="G49" s="262">
        <f>SUM(H49:I49)</f>
        <v>2134</v>
      </c>
      <c r="H49" s="262">
        <v>970</v>
      </c>
      <c r="I49" s="262">
        <v>1164</v>
      </c>
      <c r="J49" s="261">
        <f t="shared" si="15"/>
        <v>46.29067245119306</v>
      </c>
      <c r="K49" s="261">
        <f t="shared" si="15"/>
        <v>44.88662656177696</v>
      </c>
      <c r="L49" s="261">
        <f t="shared" si="15"/>
        <v>47.529603919967336</v>
      </c>
      <c r="M49" s="4"/>
      <c r="N49" s="23"/>
      <c r="O49" s="23"/>
      <c r="P49" s="4"/>
      <c r="Q49" s="19"/>
      <c r="R49" s="4"/>
      <c r="S49" s="4"/>
      <c r="T49" s="14"/>
      <c r="U49" s="51"/>
      <c r="V49" s="51"/>
      <c r="W49" s="52"/>
    </row>
    <row r="50" spans="2:23" ht="7.5" customHeight="1">
      <c r="B50" s="42"/>
      <c r="C50" s="79"/>
      <c r="D50" s="126"/>
      <c r="E50" s="109"/>
      <c r="F50" s="109"/>
      <c r="G50" s="109"/>
      <c r="H50" s="109"/>
      <c r="I50" s="109"/>
      <c r="J50" s="109"/>
      <c r="K50" s="109"/>
      <c r="L50" s="109"/>
      <c r="M50" s="29"/>
      <c r="N50" s="53"/>
      <c r="O50" s="53"/>
      <c r="P50" s="29"/>
      <c r="Q50" s="29"/>
      <c r="R50" s="29"/>
      <c r="S50" s="29"/>
      <c r="T50" s="14"/>
      <c r="U50" s="48"/>
      <c r="V50" s="48"/>
      <c r="W50" s="43"/>
    </row>
    <row r="51" spans="2:23" ht="9.75" customHeight="1">
      <c r="B51" s="84" t="s">
        <v>157</v>
      </c>
      <c r="C51" s="79"/>
      <c r="D51" s="265">
        <f>SUM(E51:F51)</f>
        <v>6641</v>
      </c>
      <c r="E51" s="127">
        <v>3087</v>
      </c>
      <c r="F51" s="127">
        <v>3554</v>
      </c>
      <c r="G51" s="264">
        <f>SUM(H51:I51)</f>
        <v>3511</v>
      </c>
      <c r="H51" s="127">
        <v>1598</v>
      </c>
      <c r="I51" s="127">
        <v>1913</v>
      </c>
      <c r="J51" s="263">
        <f aca="true" t="shared" si="16" ref="J51:L52">SUM(G51/D51)*100</f>
        <v>52.86854389399187</v>
      </c>
      <c r="K51" s="263">
        <f t="shared" si="16"/>
        <v>51.7654680919987</v>
      </c>
      <c r="L51" s="263">
        <f t="shared" si="16"/>
        <v>53.82667416994935</v>
      </c>
      <c r="M51" s="4"/>
      <c r="N51" s="23"/>
      <c r="O51" s="23"/>
      <c r="P51" s="4"/>
      <c r="Q51" s="19"/>
      <c r="R51" s="19"/>
      <c r="S51" s="19"/>
      <c r="T51" s="14"/>
      <c r="U51" s="54"/>
      <c r="V51" s="54"/>
      <c r="W51" s="43"/>
    </row>
    <row r="52" spans="2:23" ht="9.75" customHeight="1">
      <c r="B52" s="42"/>
      <c r="C52" s="79"/>
      <c r="D52" s="262">
        <f>SUM(E52:F52)</f>
        <v>6641</v>
      </c>
      <c r="E52" s="262">
        <f>E51</f>
        <v>3087</v>
      </c>
      <c r="F52" s="262">
        <f>F51</f>
        <v>3554</v>
      </c>
      <c r="G52" s="262">
        <f>SUM(H52:I52)</f>
        <v>3508</v>
      </c>
      <c r="H52" s="262">
        <v>1596</v>
      </c>
      <c r="I52" s="262">
        <v>1912</v>
      </c>
      <c r="J52" s="261">
        <f t="shared" si="16"/>
        <v>52.823369974401444</v>
      </c>
      <c r="K52" s="261">
        <f t="shared" si="16"/>
        <v>51.70068027210885</v>
      </c>
      <c r="L52" s="261">
        <f t="shared" si="16"/>
        <v>53.7985368598762</v>
      </c>
      <c r="M52" s="13"/>
      <c r="N52" s="47"/>
      <c r="O52" s="47"/>
      <c r="P52" s="13"/>
      <c r="Q52" s="13"/>
      <c r="R52" s="14"/>
      <c r="S52" s="14"/>
      <c r="T52" s="35"/>
      <c r="U52" s="48"/>
      <c r="V52" s="48"/>
      <c r="W52" s="43"/>
    </row>
    <row r="53" spans="2:23" ht="7.5" customHeight="1">
      <c r="B53" s="42"/>
      <c r="C53" s="79"/>
      <c r="D53" s="126"/>
      <c r="E53" s="109"/>
      <c r="F53" s="109"/>
      <c r="G53" s="109"/>
      <c r="H53" s="109"/>
      <c r="I53" s="109"/>
      <c r="J53" s="109"/>
      <c r="K53" s="109"/>
      <c r="L53" s="109"/>
      <c r="M53" s="30"/>
      <c r="N53" s="27"/>
      <c r="O53" s="27"/>
      <c r="P53" s="30"/>
      <c r="Q53" s="30"/>
      <c r="R53" s="30"/>
      <c r="S53" s="30"/>
      <c r="T53" s="28"/>
      <c r="U53" s="48"/>
      <c r="V53" s="48"/>
      <c r="W53" s="43"/>
    </row>
    <row r="54" spans="2:20" ht="9.75" customHeight="1">
      <c r="B54" s="84" t="s">
        <v>158</v>
      </c>
      <c r="C54" s="79"/>
      <c r="D54" s="265">
        <f>SUM(E54:F54)</f>
        <v>4247</v>
      </c>
      <c r="E54" s="127">
        <v>2035</v>
      </c>
      <c r="F54" s="127">
        <v>2212</v>
      </c>
      <c r="G54" s="264">
        <f>SUM(H54:I54)</f>
        <v>2175</v>
      </c>
      <c r="H54" s="127">
        <v>1007</v>
      </c>
      <c r="I54" s="127">
        <v>1168</v>
      </c>
      <c r="J54" s="263">
        <f aca="true" t="shared" si="17" ref="J54:L55">SUM(G54/D54)*100</f>
        <v>51.21262067341653</v>
      </c>
      <c r="K54" s="263">
        <f t="shared" si="17"/>
        <v>49.484029484029485</v>
      </c>
      <c r="L54" s="263">
        <f t="shared" si="17"/>
        <v>52.80289330922242</v>
      </c>
      <c r="M54" s="50"/>
      <c r="N54" s="53"/>
      <c r="O54" s="53"/>
      <c r="P54" s="29"/>
      <c r="Q54" s="29"/>
      <c r="R54" s="29"/>
      <c r="S54" s="29"/>
      <c r="T54" s="14"/>
    </row>
    <row r="55" spans="2:20" ht="9.75" customHeight="1">
      <c r="B55" s="42"/>
      <c r="C55" s="79"/>
      <c r="D55" s="262">
        <f>SUM(E55:F55)</f>
        <v>4247</v>
      </c>
      <c r="E55" s="262">
        <f>E54</f>
        <v>2035</v>
      </c>
      <c r="F55" s="262">
        <f>F54</f>
        <v>2212</v>
      </c>
      <c r="G55" s="262">
        <f>SUM(H55:I55)</f>
        <v>2175</v>
      </c>
      <c r="H55" s="262">
        <v>1007</v>
      </c>
      <c r="I55" s="262">
        <v>1168</v>
      </c>
      <c r="J55" s="261">
        <f t="shared" si="17"/>
        <v>51.21262067341653</v>
      </c>
      <c r="K55" s="261">
        <f t="shared" si="17"/>
        <v>49.484029484029485</v>
      </c>
      <c r="L55" s="261">
        <f t="shared" si="17"/>
        <v>52.80289330922242</v>
      </c>
      <c r="M55" s="50"/>
      <c r="N55" s="23"/>
      <c r="O55" s="23"/>
      <c r="P55" s="29"/>
      <c r="Q55" s="29"/>
      <c r="R55" s="29"/>
      <c r="S55" s="29"/>
      <c r="T55" s="14"/>
    </row>
    <row r="56" spans="2:20" ht="7.5" customHeight="1">
      <c r="B56" s="42"/>
      <c r="C56" s="79"/>
      <c r="D56" s="126"/>
      <c r="E56" s="109"/>
      <c r="F56" s="109"/>
      <c r="G56" s="109"/>
      <c r="H56" s="109"/>
      <c r="I56" s="109"/>
      <c r="J56" s="109"/>
      <c r="K56" s="109"/>
      <c r="L56" s="109"/>
      <c r="M56" s="29"/>
      <c r="N56" s="23"/>
      <c r="O56" s="23"/>
      <c r="P56" s="50"/>
      <c r="Q56" s="29"/>
      <c r="R56" s="29"/>
      <c r="S56" s="29"/>
      <c r="T56" s="14"/>
    </row>
    <row r="57" spans="2:20" ht="9.75" customHeight="1">
      <c r="B57" s="84" t="s">
        <v>159</v>
      </c>
      <c r="C57" s="79"/>
      <c r="D57" s="265">
        <f>SUM(E57:F57)</f>
        <v>4730</v>
      </c>
      <c r="E57" s="127">
        <v>2397</v>
      </c>
      <c r="F57" s="127">
        <v>2333</v>
      </c>
      <c r="G57" s="264">
        <f>SUM(H57:I57)</f>
        <v>2528</v>
      </c>
      <c r="H57" s="127">
        <v>1208</v>
      </c>
      <c r="I57" s="127">
        <v>1320</v>
      </c>
      <c r="J57" s="263">
        <f aca="true" t="shared" si="18" ref="J57:L58">SUM(G57/D57)*100</f>
        <v>53.446088794926006</v>
      </c>
      <c r="K57" s="263">
        <f t="shared" si="18"/>
        <v>50.39632874426366</v>
      </c>
      <c r="L57" s="263">
        <f t="shared" si="18"/>
        <v>56.57951135876553</v>
      </c>
      <c r="M57" s="19"/>
      <c r="N57" s="23"/>
      <c r="O57" s="23"/>
      <c r="P57" s="19"/>
      <c r="Q57" s="19"/>
      <c r="R57" s="19"/>
      <c r="S57" s="19"/>
      <c r="T57" s="14"/>
    </row>
    <row r="58" spans="2:20" ht="9.75" customHeight="1">
      <c r="B58" s="42"/>
      <c r="C58" s="79"/>
      <c r="D58" s="262">
        <f>SUM(E58:F58)</f>
        <v>4730</v>
      </c>
      <c r="E58" s="262">
        <f>E57</f>
        <v>2397</v>
      </c>
      <c r="F58" s="262">
        <f>F57</f>
        <v>2333</v>
      </c>
      <c r="G58" s="262">
        <f>SUM(H58:I58)</f>
        <v>2524</v>
      </c>
      <c r="H58" s="262">
        <v>1207</v>
      </c>
      <c r="I58" s="262">
        <v>1317</v>
      </c>
      <c r="J58" s="261">
        <f t="shared" si="18"/>
        <v>53.36152219873151</v>
      </c>
      <c r="K58" s="261">
        <f t="shared" si="18"/>
        <v>50.35460992907801</v>
      </c>
      <c r="L58" s="261">
        <f t="shared" si="18"/>
        <v>56.45092156022289</v>
      </c>
      <c r="M58" s="13"/>
      <c r="N58" s="47"/>
      <c r="O58" s="47"/>
      <c r="P58" s="13"/>
      <c r="Q58" s="13"/>
      <c r="R58" s="13"/>
      <c r="S58" s="13"/>
      <c r="T58" s="14"/>
    </row>
    <row r="59" spans="2:20" ht="7.5" customHeight="1">
      <c r="B59" s="42"/>
      <c r="C59" s="79"/>
      <c r="D59" s="126"/>
      <c r="E59" s="109"/>
      <c r="F59" s="109"/>
      <c r="G59" s="109"/>
      <c r="H59" s="109"/>
      <c r="I59" s="109"/>
      <c r="J59" s="109"/>
      <c r="K59" s="109"/>
      <c r="L59" s="109"/>
      <c r="M59" s="24"/>
      <c r="N59" s="27"/>
      <c r="O59" s="27"/>
      <c r="P59" s="24"/>
      <c r="Q59" s="30"/>
      <c r="R59" s="24"/>
      <c r="S59" s="24"/>
      <c r="T59" s="28"/>
    </row>
    <row r="60" spans="2:20" ht="9.75" customHeight="1">
      <c r="B60" s="84" t="s">
        <v>160</v>
      </c>
      <c r="C60" s="79"/>
      <c r="D60" s="265">
        <f>SUM(E60:F60)</f>
        <v>6395</v>
      </c>
      <c r="E60" s="127">
        <v>3005</v>
      </c>
      <c r="F60" s="127">
        <v>3390</v>
      </c>
      <c r="G60" s="264">
        <f>SUM(H60:I60)</f>
        <v>3684</v>
      </c>
      <c r="H60" s="127">
        <v>1637</v>
      </c>
      <c r="I60" s="127">
        <v>2047</v>
      </c>
      <c r="J60" s="263">
        <f aca="true" t="shared" si="19" ref="J60:L61">SUM(G60/D60)*100</f>
        <v>57.60750586395622</v>
      </c>
      <c r="K60" s="263">
        <f t="shared" si="19"/>
        <v>54.475873544093176</v>
      </c>
      <c r="L60" s="263">
        <f t="shared" si="19"/>
        <v>60.3834808259587</v>
      </c>
      <c r="M60" s="19"/>
      <c r="N60" s="23"/>
      <c r="O60" s="23"/>
      <c r="P60" s="19"/>
      <c r="Q60" s="19"/>
      <c r="R60" s="19"/>
      <c r="S60" s="19"/>
      <c r="T60" s="14"/>
    </row>
    <row r="61" spans="3:20" ht="9.75" customHeight="1">
      <c r="C61" s="79"/>
      <c r="D61" s="262">
        <f>SUM(E61:F61)</f>
        <v>6395</v>
      </c>
      <c r="E61" s="262">
        <f>E60</f>
        <v>3005</v>
      </c>
      <c r="F61" s="262">
        <f>F60</f>
        <v>3390</v>
      </c>
      <c r="G61" s="262">
        <f>SUM(H61:I61)</f>
        <v>3681</v>
      </c>
      <c r="H61" s="262">
        <v>1636</v>
      </c>
      <c r="I61" s="262">
        <v>2045</v>
      </c>
      <c r="J61" s="261">
        <f t="shared" si="19"/>
        <v>57.560594214229866</v>
      </c>
      <c r="K61" s="261">
        <f t="shared" si="19"/>
        <v>54.44259567387687</v>
      </c>
      <c r="L61" s="261">
        <f t="shared" si="19"/>
        <v>60.32448377581121</v>
      </c>
      <c r="M61" s="4"/>
      <c r="N61" s="23"/>
      <c r="O61" s="23"/>
      <c r="P61" s="4"/>
      <c r="Q61" s="19"/>
      <c r="R61" s="19"/>
      <c r="S61" s="19"/>
      <c r="T61" s="14"/>
    </row>
    <row r="62" spans="2:20" ht="7.5" customHeight="1">
      <c r="B62" s="42"/>
      <c r="C62" s="79"/>
      <c r="D62" s="126"/>
      <c r="E62" s="109"/>
      <c r="F62" s="109"/>
      <c r="G62" s="109"/>
      <c r="H62" s="109"/>
      <c r="I62" s="109"/>
      <c r="J62" s="109"/>
      <c r="K62" s="109"/>
      <c r="L62" s="109"/>
      <c r="M62" s="4"/>
      <c r="N62" s="23"/>
      <c r="O62" s="23"/>
      <c r="P62" s="4"/>
      <c r="Q62" s="19"/>
      <c r="R62" s="4"/>
      <c r="S62" s="4"/>
      <c r="T62" s="14"/>
    </row>
    <row r="63" spans="2:20" ht="9.75" customHeight="1">
      <c r="B63" s="84" t="s">
        <v>161</v>
      </c>
      <c r="C63" s="79"/>
      <c r="D63" s="265">
        <f>SUM(E63:F63)</f>
        <v>7171</v>
      </c>
      <c r="E63" s="127">
        <v>3293</v>
      </c>
      <c r="F63" s="127">
        <v>3878</v>
      </c>
      <c r="G63" s="264">
        <f>SUM(H63:I63)</f>
        <v>3862</v>
      </c>
      <c r="H63" s="127">
        <v>1735</v>
      </c>
      <c r="I63" s="127">
        <v>2127</v>
      </c>
      <c r="J63" s="263">
        <f aca="true" t="shared" si="20" ref="J63:L64">SUM(G63/D63)*100</f>
        <v>53.85580811602287</v>
      </c>
      <c r="K63" s="263">
        <f t="shared" si="20"/>
        <v>52.68751897965382</v>
      </c>
      <c r="L63" s="263">
        <f t="shared" si="20"/>
        <v>54.847859721505934</v>
      </c>
      <c r="M63" s="19"/>
      <c r="N63" s="23"/>
      <c r="O63" s="23"/>
      <c r="P63" s="50"/>
      <c r="Q63" s="29"/>
      <c r="R63" s="29"/>
      <c r="S63" s="29"/>
      <c r="T63" s="14"/>
    </row>
    <row r="64" spans="2:20" ht="9.75" customHeight="1">
      <c r="B64" s="42"/>
      <c r="C64" s="79"/>
      <c r="D64" s="262">
        <f>SUM(E64:F64)</f>
        <v>7171</v>
      </c>
      <c r="E64" s="262">
        <f>E63</f>
        <v>3293</v>
      </c>
      <c r="F64" s="262">
        <f>F63</f>
        <v>3878</v>
      </c>
      <c r="G64" s="262">
        <f>SUM(H64:I64)</f>
        <v>3860</v>
      </c>
      <c r="H64" s="262">
        <v>1734</v>
      </c>
      <c r="I64" s="262">
        <v>2126</v>
      </c>
      <c r="J64" s="261">
        <f t="shared" si="20"/>
        <v>53.82791800306791</v>
      </c>
      <c r="K64" s="261">
        <f t="shared" si="20"/>
        <v>52.657151533556025</v>
      </c>
      <c r="L64" s="261">
        <f t="shared" si="20"/>
        <v>54.82207323362558</v>
      </c>
      <c r="M64" s="29"/>
      <c r="N64" s="23"/>
      <c r="O64" s="23"/>
      <c r="P64" s="50"/>
      <c r="Q64" s="19"/>
      <c r="R64" s="50"/>
      <c r="S64" s="50"/>
      <c r="T64" s="14"/>
    </row>
    <row r="65" spans="2:20" ht="7.5" customHeight="1">
      <c r="B65" s="42"/>
      <c r="C65" s="79"/>
      <c r="D65" s="126"/>
      <c r="E65" s="109"/>
      <c r="F65" s="109"/>
      <c r="G65" s="109"/>
      <c r="H65" s="109"/>
      <c r="I65" s="109"/>
      <c r="J65" s="109"/>
      <c r="K65" s="109"/>
      <c r="L65" s="109"/>
      <c r="M65" s="19"/>
      <c r="N65" s="23"/>
      <c r="O65" s="23"/>
      <c r="P65" s="19"/>
      <c r="Q65" s="19"/>
      <c r="R65" s="19"/>
      <c r="S65" s="19"/>
      <c r="T65" s="14"/>
    </row>
    <row r="66" spans="2:20" ht="9.75" customHeight="1">
      <c r="B66" s="84" t="s">
        <v>162</v>
      </c>
      <c r="C66" s="79"/>
      <c r="D66" s="265">
        <f>SUM(E66:F66)</f>
        <v>6504</v>
      </c>
      <c r="E66" s="113">
        <v>3094</v>
      </c>
      <c r="F66" s="113">
        <v>3410</v>
      </c>
      <c r="G66" s="264">
        <f>SUM(H66:I66)</f>
        <v>3462</v>
      </c>
      <c r="H66" s="113">
        <v>1649</v>
      </c>
      <c r="I66" s="113">
        <v>1813</v>
      </c>
      <c r="J66" s="263">
        <f aca="true" t="shared" si="21" ref="J66:L67">SUM(G66/D66)*100</f>
        <v>53.228782287822874</v>
      </c>
      <c r="K66" s="263">
        <f t="shared" si="21"/>
        <v>53.2967032967033</v>
      </c>
      <c r="L66" s="263">
        <f t="shared" si="21"/>
        <v>53.16715542521994</v>
      </c>
      <c r="M66" s="4"/>
      <c r="N66" s="23"/>
      <c r="O66" s="23"/>
      <c r="P66" s="4"/>
      <c r="Q66" s="19"/>
      <c r="R66" s="4"/>
      <c r="S66" s="4"/>
      <c r="T66" s="14"/>
    </row>
    <row r="67" spans="2:20" ht="9.75" customHeight="1">
      <c r="B67" s="42"/>
      <c r="C67" s="79"/>
      <c r="D67" s="262">
        <f>SUM(E67:F67)</f>
        <v>6504</v>
      </c>
      <c r="E67" s="262">
        <f>E66</f>
        <v>3094</v>
      </c>
      <c r="F67" s="262">
        <f>F66</f>
        <v>3410</v>
      </c>
      <c r="G67" s="262">
        <f>SUM(H67:I67)</f>
        <v>3462</v>
      </c>
      <c r="H67" s="262">
        <v>1650</v>
      </c>
      <c r="I67" s="262">
        <v>1812</v>
      </c>
      <c r="J67" s="261">
        <f t="shared" si="21"/>
        <v>53.228782287822874</v>
      </c>
      <c r="K67" s="261">
        <f t="shared" si="21"/>
        <v>53.329023917259214</v>
      </c>
      <c r="L67" s="261">
        <f t="shared" si="21"/>
        <v>53.13782991202346</v>
      </c>
      <c r="M67" s="29"/>
      <c r="N67" s="23"/>
      <c r="O67" s="23"/>
      <c r="P67" s="19"/>
      <c r="Q67" s="19"/>
      <c r="R67" s="19"/>
      <c r="S67" s="19"/>
      <c r="T67" s="14"/>
    </row>
    <row r="68" spans="2:20" ht="7.5" customHeight="1">
      <c r="B68" s="42"/>
      <c r="C68" s="79"/>
      <c r="D68" s="268"/>
      <c r="E68" s="268"/>
      <c r="F68" s="268"/>
      <c r="G68" s="268"/>
      <c r="H68" s="268"/>
      <c r="I68" s="268"/>
      <c r="J68" s="268"/>
      <c r="K68" s="269"/>
      <c r="L68" s="268"/>
      <c r="M68" s="4"/>
      <c r="N68" s="23"/>
      <c r="O68" s="23"/>
      <c r="P68" s="19"/>
      <c r="Q68" s="19"/>
      <c r="R68" s="4"/>
      <c r="S68" s="4"/>
      <c r="T68" s="14"/>
    </row>
    <row r="69" spans="2:12" ht="9.75" customHeight="1">
      <c r="B69" s="84" t="s">
        <v>163</v>
      </c>
      <c r="C69" s="79"/>
      <c r="D69" s="265">
        <f>SUM(E69:F69)</f>
        <v>8614</v>
      </c>
      <c r="E69" s="127">
        <v>4085</v>
      </c>
      <c r="F69" s="127">
        <v>4529</v>
      </c>
      <c r="G69" s="264">
        <f>SUM(H69:I69)</f>
        <v>4522</v>
      </c>
      <c r="H69" s="127">
        <v>2068</v>
      </c>
      <c r="I69" s="127">
        <v>2454</v>
      </c>
      <c r="J69" s="263">
        <f aca="true" t="shared" si="22" ref="J69:L70">SUM(G69/D69)*100</f>
        <v>52.49593684699326</v>
      </c>
      <c r="K69" s="263">
        <f t="shared" si="22"/>
        <v>50.62423500611995</v>
      </c>
      <c r="L69" s="263">
        <f t="shared" si="22"/>
        <v>54.18414661073084</v>
      </c>
    </row>
    <row r="70" spans="2:12" ht="9.75" customHeight="1">
      <c r="B70" s="42"/>
      <c r="C70" s="79"/>
      <c r="D70" s="262">
        <f>SUM(E70:F70)</f>
        <v>8614</v>
      </c>
      <c r="E70" s="262">
        <f>E69</f>
        <v>4085</v>
      </c>
      <c r="F70" s="262">
        <f>F69</f>
        <v>4529</v>
      </c>
      <c r="G70" s="262">
        <f>SUM(H70:I70)</f>
        <v>4528</v>
      </c>
      <c r="H70" s="262">
        <v>2068</v>
      </c>
      <c r="I70" s="262">
        <v>2460</v>
      </c>
      <c r="J70" s="261">
        <f t="shared" si="22"/>
        <v>52.56559089853726</v>
      </c>
      <c r="K70" s="261">
        <f t="shared" si="22"/>
        <v>50.62423500611995</v>
      </c>
      <c r="L70" s="261">
        <f t="shared" si="22"/>
        <v>54.3166261867962</v>
      </c>
    </row>
    <row r="71" spans="2:12" ht="7.5" customHeight="1">
      <c r="B71" s="42"/>
      <c r="C71" s="79"/>
      <c r="D71" s="126"/>
      <c r="E71" s="109"/>
      <c r="F71" s="109"/>
      <c r="G71" s="109"/>
      <c r="H71" s="109"/>
      <c r="I71" s="109"/>
      <c r="J71" s="109"/>
      <c r="K71" s="109"/>
      <c r="L71" s="109"/>
    </row>
    <row r="72" spans="2:12" ht="9.75" customHeight="1">
      <c r="B72" s="84" t="s">
        <v>164</v>
      </c>
      <c r="C72" s="79"/>
      <c r="D72" s="265">
        <f>SUM(E72:F72)</f>
        <v>5423</v>
      </c>
      <c r="E72" s="127">
        <v>2561</v>
      </c>
      <c r="F72" s="127">
        <v>2862</v>
      </c>
      <c r="G72" s="264">
        <f>SUM(H72:I72)</f>
        <v>2696</v>
      </c>
      <c r="H72" s="127">
        <v>1249</v>
      </c>
      <c r="I72" s="127">
        <v>1447</v>
      </c>
      <c r="J72" s="263">
        <f aca="true" t="shared" si="23" ref="J72:L73">SUM(G72/D72)*100</f>
        <v>49.71418034298359</v>
      </c>
      <c r="K72" s="263">
        <f t="shared" si="23"/>
        <v>48.77001171417415</v>
      </c>
      <c r="L72" s="263">
        <f t="shared" si="23"/>
        <v>50.559049615653386</v>
      </c>
    </row>
    <row r="73" spans="2:12" ht="9.75" customHeight="1">
      <c r="B73" s="42"/>
      <c r="C73" s="79"/>
      <c r="D73" s="262">
        <f>SUM(E73:F73)</f>
        <v>5423</v>
      </c>
      <c r="E73" s="262">
        <f>E72</f>
        <v>2561</v>
      </c>
      <c r="F73" s="262">
        <f>F72</f>
        <v>2862</v>
      </c>
      <c r="G73" s="262">
        <f>SUM(H73:I73)</f>
        <v>2695</v>
      </c>
      <c r="H73" s="262">
        <v>1248</v>
      </c>
      <c r="I73" s="262">
        <v>1447</v>
      </c>
      <c r="J73" s="261">
        <f t="shared" si="23"/>
        <v>49.69574036511156</v>
      </c>
      <c r="K73" s="261">
        <f t="shared" si="23"/>
        <v>48.73096446700508</v>
      </c>
      <c r="L73" s="261">
        <f t="shared" si="23"/>
        <v>50.559049615653386</v>
      </c>
    </row>
    <row r="74" spans="2:12" ht="7.5" customHeight="1">
      <c r="B74" s="42"/>
      <c r="C74" s="79"/>
      <c r="D74" s="126"/>
      <c r="E74" s="109"/>
      <c r="F74" s="109"/>
      <c r="G74" s="109"/>
      <c r="H74" s="109"/>
      <c r="I74" s="109"/>
      <c r="J74" s="109"/>
      <c r="K74" s="109"/>
      <c r="L74" s="109"/>
    </row>
    <row r="75" spans="2:12" ht="9.75" customHeight="1">
      <c r="B75" s="84" t="s">
        <v>165</v>
      </c>
      <c r="C75" s="79"/>
      <c r="D75" s="265">
        <f>SUM(E75:F75)</f>
        <v>5787</v>
      </c>
      <c r="E75" s="127">
        <v>2701</v>
      </c>
      <c r="F75" s="127">
        <v>3086</v>
      </c>
      <c r="G75" s="264">
        <f>SUM(H75:I75)</f>
        <v>3004</v>
      </c>
      <c r="H75" s="127">
        <v>1392</v>
      </c>
      <c r="I75" s="127">
        <v>1612</v>
      </c>
      <c r="J75" s="263">
        <f aca="true" t="shared" si="24" ref="J75:L76">SUM(G75/D75)*100</f>
        <v>51.90945222049421</v>
      </c>
      <c r="K75" s="263">
        <f t="shared" si="24"/>
        <v>51.53646797482414</v>
      </c>
      <c r="L75" s="263">
        <f t="shared" si="24"/>
        <v>52.23590408295529</v>
      </c>
    </row>
    <row r="76" spans="2:12" ht="9.75" customHeight="1">
      <c r="B76" s="42"/>
      <c r="C76" s="79"/>
      <c r="D76" s="262">
        <f>SUM(E76:F76)</f>
        <v>5787</v>
      </c>
      <c r="E76" s="262">
        <f>E75</f>
        <v>2701</v>
      </c>
      <c r="F76" s="262">
        <f>F75</f>
        <v>3086</v>
      </c>
      <c r="G76" s="262">
        <f>SUM(H76:I76)</f>
        <v>3003</v>
      </c>
      <c r="H76" s="262">
        <v>1392</v>
      </c>
      <c r="I76" s="262">
        <v>1611</v>
      </c>
      <c r="J76" s="261">
        <f t="shared" si="24"/>
        <v>51.8921721099015</v>
      </c>
      <c r="K76" s="261">
        <f t="shared" si="24"/>
        <v>51.53646797482414</v>
      </c>
      <c r="L76" s="261">
        <f t="shared" si="24"/>
        <v>52.20349967595593</v>
      </c>
    </row>
    <row r="77" spans="2:12" ht="7.5" customHeight="1">
      <c r="B77" s="42"/>
      <c r="C77" s="79"/>
      <c r="D77" s="126"/>
      <c r="E77" s="109"/>
      <c r="F77" s="109"/>
      <c r="G77" s="109"/>
      <c r="H77" s="109"/>
      <c r="I77" s="109"/>
      <c r="J77" s="109"/>
      <c r="K77" s="109"/>
      <c r="L77" s="109"/>
    </row>
    <row r="78" spans="2:12" ht="9.75" customHeight="1">
      <c r="B78" s="84" t="s">
        <v>166</v>
      </c>
      <c r="C78" s="79"/>
      <c r="D78" s="265">
        <f>SUM(E78:F78)</f>
        <v>4439</v>
      </c>
      <c r="E78" s="127">
        <v>2074</v>
      </c>
      <c r="F78" s="127">
        <v>2365</v>
      </c>
      <c r="G78" s="264">
        <f>SUM(H78:I78)</f>
        <v>2192</v>
      </c>
      <c r="H78" s="127">
        <v>1010</v>
      </c>
      <c r="I78" s="127">
        <v>1182</v>
      </c>
      <c r="J78" s="263">
        <f aca="true" t="shared" si="25" ref="J78:L79">SUM(G78/D78)*100</f>
        <v>49.38049110159946</v>
      </c>
      <c r="K78" s="263">
        <f t="shared" si="25"/>
        <v>48.69816779170685</v>
      </c>
      <c r="L78" s="263">
        <f t="shared" si="25"/>
        <v>49.97885835095137</v>
      </c>
    </row>
    <row r="79" spans="2:12" ht="9.75" customHeight="1">
      <c r="B79" s="42"/>
      <c r="C79" s="79"/>
      <c r="D79" s="262">
        <f>SUM(E79:F79)</f>
        <v>4439</v>
      </c>
      <c r="E79" s="262">
        <f>E78</f>
        <v>2074</v>
      </c>
      <c r="F79" s="262">
        <f>F78</f>
        <v>2365</v>
      </c>
      <c r="G79" s="262">
        <f>SUM(H79:I79)</f>
        <v>2190</v>
      </c>
      <c r="H79" s="262">
        <v>1009</v>
      </c>
      <c r="I79" s="262">
        <v>1181</v>
      </c>
      <c r="J79" s="261">
        <f t="shared" si="25"/>
        <v>49.335435908988515</v>
      </c>
      <c r="K79" s="261">
        <f t="shared" si="25"/>
        <v>48.649951783992286</v>
      </c>
      <c r="L79" s="261">
        <f t="shared" si="25"/>
        <v>49.936575052854124</v>
      </c>
    </row>
    <row r="80" spans="2:12" ht="7.5" customHeight="1">
      <c r="B80" s="42"/>
      <c r="C80" s="79"/>
      <c r="D80" s="267"/>
      <c r="E80" s="266"/>
      <c r="F80" s="266"/>
      <c r="G80" s="266"/>
      <c r="H80" s="266"/>
      <c r="I80" s="266"/>
      <c r="J80" s="266"/>
      <c r="K80" s="266"/>
      <c r="L80" s="266"/>
    </row>
    <row r="81" spans="2:12" ht="9.75" customHeight="1">
      <c r="B81" s="84" t="s">
        <v>167</v>
      </c>
      <c r="C81" s="79"/>
      <c r="D81" s="265">
        <f>SUM(E81:F81)</f>
        <v>2101</v>
      </c>
      <c r="E81" s="127">
        <v>1014</v>
      </c>
      <c r="F81" s="127">
        <v>1087</v>
      </c>
      <c r="G81" s="264">
        <f>SUM(H81:I81)</f>
        <v>985</v>
      </c>
      <c r="H81" s="109">
        <v>442</v>
      </c>
      <c r="I81" s="109">
        <v>543</v>
      </c>
      <c r="J81" s="263">
        <f aca="true" t="shared" si="26" ref="J81:L82">SUM(G81/D81)*100</f>
        <v>46.882436934792956</v>
      </c>
      <c r="K81" s="263">
        <f t="shared" si="26"/>
        <v>43.58974358974359</v>
      </c>
      <c r="L81" s="263">
        <f t="shared" si="26"/>
        <v>49.954001839926406</v>
      </c>
    </row>
    <row r="82" spans="2:12" ht="9.75" customHeight="1">
      <c r="B82" s="42"/>
      <c r="C82" s="79"/>
      <c r="D82" s="262">
        <f>SUM(E82:F82)</f>
        <v>2101</v>
      </c>
      <c r="E82" s="262">
        <f>E81</f>
        <v>1014</v>
      </c>
      <c r="F82" s="262">
        <f>F81</f>
        <v>1087</v>
      </c>
      <c r="G82" s="262">
        <f>SUM(H82:I82)</f>
        <v>985</v>
      </c>
      <c r="H82" s="262">
        <v>442</v>
      </c>
      <c r="I82" s="262">
        <v>543</v>
      </c>
      <c r="J82" s="261">
        <f t="shared" si="26"/>
        <v>46.882436934792956</v>
      </c>
      <c r="K82" s="261">
        <f t="shared" si="26"/>
        <v>43.58974358974359</v>
      </c>
      <c r="L82" s="261">
        <f t="shared" si="26"/>
        <v>49.954001839926406</v>
      </c>
    </row>
    <row r="83" spans="2:12" ht="7.5" customHeight="1">
      <c r="B83" s="42"/>
      <c r="C83" s="79"/>
      <c r="D83" s="267"/>
      <c r="E83" s="266"/>
      <c r="F83" s="266"/>
      <c r="G83" s="266"/>
      <c r="H83" s="266"/>
      <c r="I83" s="266"/>
      <c r="J83" s="266"/>
      <c r="K83" s="266"/>
      <c r="L83" s="266"/>
    </row>
    <row r="84" spans="2:12" ht="9.75" customHeight="1">
      <c r="B84" s="84" t="s">
        <v>168</v>
      </c>
      <c r="C84" s="79"/>
      <c r="D84" s="265">
        <f>SUM(E84:F84)</f>
        <v>4584</v>
      </c>
      <c r="E84" s="242">
        <v>2310</v>
      </c>
      <c r="F84" s="242">
        <v>2274</v>
      </c>
      <c r="G84" s="264">
        <f>SUM(H84:I84)</f>
        <v>2404</v>
      </c>
      <c r="H84" s="242">
        <v>1153</v>
      </c>
      <c r="I84" s="242">
        <v>1251</v>
      </c>
      <c r="J84" s="263">
        <f aca="true" t="shared" si="27" ref="J84:L85">SUM(G84/D84)*100</f>
        <v>52.44328097731239</v>
      </c>
      <c r="K84" s="263">
        <f t="shared" si="27"/>
        <v>49.913419913419915</v>
      </c>
      <c r="L84" s="263">
        <f t="shared" si="27"/>
        <v>55.01319261213721</v>
      </c>
    </row>
    <row r="85" spans="2:12" ht="9.75" customHeight="1">
      <c r="B85" s="42"/>
      <c r="C85" s="79"/>
      <c r="D85" s="262">
        <f>SUM(E85:F85)</f>
        <v>4584</v>
      </c>
      <c r="E85" s="262">
        <f>E84</f>
        <v>2310</v>
      </c>
      <c r="F85" s="262">
        <f>F84</f>
        <v>2274</v>
      </c>
      <c r="G85" s="262">
        <f>SUM(H85:I85)</f>
        <v>2404</v>
      </c>
      <c r="H85" s="262">
        <v>1153</v>
      </c>
      <c r="I85" s="262">
        <v>1251</v>
      </c>
      <c r="J85" s="261">
        <f t="shared" si="27"/>
        <v>52.44328097731239</v>
      </c>
      <c r="K85" s="261">
        <f t="shared" si="27"/>
        <v>49.913419913419915</v>
      </c>
      <c r="L85" s="261">
        <f t="shared" si="27"/>
        <v>55.01319261213721</v>
      </c>
    </row>
    <row r="86" spans="1:12" ht="5.25" customHeight="1">
      <c r="A86" s="76"/>
      <c r="B86" s="76"/>
      <c r="C86" s="77"/>
      <c r="D86" s="76"/>
      <c r="E86" s="76"/>
      <c r="F86" s="76"/>
      <c r="G86" s="76"/>
      <c r="H86" s="76"/>
      <c r="I86" s="76"/>
      <c r="J86" s="76"/>
      <c r="K86" s="125"/>
      <c r="L86" s="76"/>
    </row>
    <row r="87" ht="13.5" customHeight="1">
      <c r="A87" s="44" t="s">
        <v>244</v>
      </c>
    </row>
    <row r="88" ht="13.5" customHeight="1">
      <c r="A88" s="44" t="s">
        <v>51</v>
      </c>
    </row>
  </sheetData>
  <sheetProtection/>
  <mergeCells count="5">
    <mergeCell ref="B4:B5"/>
    <mergeCell ref="J3:L3"/>
    <mergeCell ref="D4:F4"/>
    <mergeCell ref="G4:I4"/>
    <mergeCell ref="J4:L4"/>
  </mergeCells>
  <printOptions/>
  <pageMargins left="0.7874015748031497" right="0" top="0.7874015748031497" bottom="0.1968503937007874" header="0.3937007874015748" footer="0.1968503937007874"/>
  <pageSetup firstPageNumber="191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75"/>
  <sheetViews>
    <sheetView zoomScalePageLayoutView="0" workbookViewId="0" topLeftCell="A1">
      <selection activeCell="U7" sqref="U7"/>
    </sheetView>
  </sheetViews>
  <sheetFormatPr defaultColWidth="15.625" defaultRowHeight="13.5"/>
  <cols>
    <col min="1" max="1" width="1.00390625" style="7" customWidth="1"/>
    <col min="2" max="2" width="18.375" style="7" customWidth="1"/>
    <col min="3" max="3" width="1.00390625" style="7" customWidth="1"/>
    <col min="4" max="4" width="6.625" style="7" customWidth="1"/>
    <col min="5" max="6" width="6.25390625" style="7" customWidth="1"/>
    <col min="7" max="7" width="6.625" style="7" customWidth="1"/>
    <col min="8" max="9" width="5.875" style="7" customWidth="1"/>
    <col min="10" max="11" width="5.375" style="7" customWidth="1"/>
    <col min="12" max="12" width="5.375" style="10" customWidth="1"/>
    <col min="13" max="15" width="4.625" style="7" customWidth="1"/>
    <col min="16" max="16" width="2.25390625" style="7" customWidth="1"/>
    <col min="17" max="17" width="1.625" style="7" customWidth="1"/>
    <col min="18" max="47" width="2.00390625" style="7" customWidth="1"/>
    <col min="48" max="48" width="2.125" style="7" customWidth="1"/>
    <col min="49" max="57" width="2.00390625" style="7" customWidth="1"/>
    <col min="58" max="62" width="1.37890625" style="7" customWidth="1"/>
    <col min="63" max="63" width="2.125" style="7" customWidth="1"/>
    <col min="64" max="73" width="1.37890625" style="7" customWidth="1"/>
    <col min="74" max="16384" width="15.625" style="7" customWidth="1"/>
  </cols>
  <sheetData>
    <row r="1" spans="4:61" ht="18" customHeight="1">
      <c r="D1" s="3"/>
      <c r="E1" s="3"/>
      <c r="F1" s="3"/>
      <c r="G1" s="322" t="s">
        <v>659</v>
      </c>
      <c r="H1" s="322"/>
      <c r="I1" s="322"/>
      <c r="J1" s="322"/>
      <c r="K1" s="322"/>
      <c r="L1" s="322"/>
      <c r="M1" s="322"/>
      <c r="N1" s="322"/>
      <c r="O1" s="32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5:13" ht="15" customHeight="1">
      <c r="E2" s="8"/>
      <c r="F2" s="8"/>
      <c r="G2" s="8"/>
      <c r="H2" s="8"/>
      <c r="I2" s="8"/>
      <c r="J2" s="8"/>
      <c r="K2" s="8"/>
      <c r="L2" s="8"/>
      <c r="M2" s="8"/>
    </row>
    <row r="3" spans="1:52" ht="15" customHeight="1" thickBot="1">
      <c r="A3" s="57" t="s">
        <v>355</v>
      </c>
      <c r="F3" s="9"/>
      <c r="K3" s="11"/>
      <c r="L3" s="11"/>
      <c r="M3" s="11"/>
      <c r="N3" s="59"/>
      <c r="O3" s="59"/>
      <c r="P3" s="59"/>
      <c r="Q3" s="59"/>
      <c r="AB3" s="44"/>
      <c r="AH3" s="9"/>
      <c r="AN3" s="21"/>
      <c r="AZ3" s="21"/>
    </row>
    <row r="4" spans="1:61" ht="18" customHeight="1">
      <c r="A4" s="74"/>
      <c r="B4" s="329" t="s">
        <v>356</v>
      </c>
      <c r="C4" s="62"/>
      <c r="D4" s="335" t="s">
        <v>357</v>
      </c>
      <c r="E4" s="374"/>
      <c r="F4" s="374"/>
      <c r="G4" s="374"/>
      <c r="H4" s="374"/>
      <c r="I4" s="374"/>
      <c r="J4" s="374"/>
      <c r="K4" s="374"/>
      <c r="L4" s="375"/>
      <c r="M4" s="347" t="s">
        <v>90</v>
      </c>
      <c r="N4" s="329"/>
      <c r="O4" s="329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2:61" ht="18" customHeight="1">
      <c r="B5" s="349"/>
      <c r="C5" s="69"/>
      <c r="D5" s="326" t="s">
        <v>358</v>
      </c>
      <c r="E5" s="370"/>
      <c r="F5" s="371"/>
      <c r="G5" s="326" t="s">
        <v>347</v>
      </c>
      <c r="H5" s="370"/>
      <c r="I5" s="371"/>
      <c r="J5" s="326" t="s">
        <v>359</v>
      </c>
      <c r="K5" s="370"/>
      <c r="L5" s="371"/>
      <c r="M5" s="348"/>
      <c r="N5" s="331"/>
      <c r="O5" s="33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2:61" ht="18" customHeight="1">
      <c r="B6" s="331"/>
      <c r="C6" s="67"/>
      <c r="D6" s="67" t="s">
        <v>360</v>
      </c>
      <c r="E6" s="67" t="s">
        <v>491</v>
      </c>
      <c r="F6" s="67" t="s">
        <v>492</v>
      </c>
      <c r="G6" s="67" t="s">
        <v>360</v>
      </c>
      <c r="H6" s="67" t="s">
        <v>491</v>
      </c>
      <c r="I6" s="66" t="s">
        <v>492</v>
      </c>
      <c r="J6" s="78" t="s">
        <v>361</v>
      </c>
      <c r="K6" s="78" t="s">
        <v>491</v>
      </c>
      <c r="L6" s="78" t="s">
        <v>492</v>
      </c>
      <c r="M6" s="78" t="s">
        <v>362</v>
      </c>
      <c r="N6" s="78" t="s">
        <v>491</v>
      </c>
      <c r="O6" s="78" t="s">
        <v>492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29"/>
      <c r="BE6" s="29"/>
      <c r="BF6" s="29"/>
      <c r="BG6" s="29"/>
      <c r="BH6" s="29"/>
      <c r="BI6" s="29"/>
    </row>
    <row r="7" spans="2:61" ht="18" customHeight="1">
      <c r="B7" s="282" t="s">
        <v>678</v>
      </c>
      <c r="C7" s="108"/>
      <c r="D7" s="113">
        <v>143612</v>
      </c>
      <c r="E7" s="113">
        <v>68682</v>
      </c>
      <c r="F7" s="113">
        <v>74930</v>
      </c>
      <c r="G7" s="113">
        <v>94633</v>
      </c>
      <c r="H7" s="113">
        <v>44907</v>
      </c>
      <c r="I7" s="113">
        <v>49726</v>
      </c>
      <c r="J7" s="110">
        <v>65.89</v>
      </c>
      <c r="K7" s="110">
        <v>65.38</v>
      </c>
      <c r="L7" s="110">
        <v>66.36</v>
      </c>
      <c r="M7" s="139">
        <v>59.7</v>
      </c>
      <c r="N7" s="139">
        <v>58.8</v>
      </c>
      <c r="O7" s="139">
        <v>60.6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2:45" ht="18" customHeight="1">
      <c r="B8" s="20" t="s">
        <v>679</v>
      </c>
      <c r="C8" s="108"/>
      <c r="D8" s="113">
        <v>149544</v>
      </c>
      <c r="E8" s="113">
        <v>71283</v>
      </c>
      <c r="F8" s="113">
        <v>78261</v>
      </c>
      <c r="G8" s="113">
        <v>95099</v>
      </c>
      <c r="H8" s="113">
        <v>45574</v>
      </c>
      <c r="I8" s="113">
        <v>49525</v>
      </c>
      <c r="J8" s="110">
        <v>63.59</v>
      </c>
      <c r="K8" s="110">
        <v>63.93</v>
      </c>
      <c r="L8" s="110">
        <v>63.28</v>
      </c>
      <c r="M8" s="139">
        <v>57.6</v>
      </c>
      <c r="N8" s="139">
        <v>57</v>
      </c>
      <c r="O8" s="139">
        <v>58.2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ht="18" customHeight="1">
      <c r="B9" s="20" t="s">
        <v>680</v>
      </c>
      <c r="C9" s="108"/>
      <c r="D9" s="4">
        <v>153958</v>
      </c>
      <c r="E9" s="4">
        <v>73269</v>
      </c>
      <c r="F9" s="4">
        <v>80689</v>
      </c>
      <c r="G9" s="4">
        <v>108818</v>
      </c>
      <c r="H9" s="4">
        <v>51615</v>
      </c>
      <c r="I9" s="4">
        <v>57203</v>
      </c>
      <c r="J9" s="19">
        <v>70.68</v>
      </c>
      <c r="K9" s="19">
        <v>70.45</v>
      </c>
      <c r="L9" s="19">
        <v>70.89</v>
      </c>
      <c r="M9" s="155">
        <v>65</v>
      </c>
      <c r="N9" s="155">
        <v>63.9</v>
      </c>
      <c r="O9" s="155">
        <v>66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9"/>
      <c r="AI9" s="19"/>
      <c r="AJ9" s="19"/>
      <c r="AK9" s="19"/>
      <c r="AL9" s="19"/>
      <c r="AM9" s="19"/>
      <c r="AN9" s="4"/>
      <c r="AO9" s="4"/>
      <c r="AP9" s="4"/>
      <c r="AQ9" s="4"/>
      <c r="AR9" s="4"/>
      <c r="AS9" s="4"/>
    </row>
    <row r="10" spans="1:45" ht="18" customHeight="1">
      <c r="A10" s="76"/>
      <c r="B10" s="72" t="s">
        <v>681</v>
      </c>
      <c r="C10" s="140"/>
      <c r="D10" s="73">
        <f>SUM(E10:F10)</f>
        <v>162714</v>
      </c>
      <c r="E10" s="73">
        <v>77160</v>
      </c>
      <c r="F10" s="73">
        <v>85554</v>
      </c>
      <c r="G10" s="73">
        <f>SUM(H10:I10)</f>
        <v>115759</v>
      </c>
      <c r="H10" s="73">
        <v>55299</v>
      </c>
      <c r="I10" s="73">
        <v>60460</v>
      </c>
      <c r="J10" s="310">
        <f>(G10/D10)*100</f>
        <v>71.14261833646766</v>
      </c>
      <c r="K10" s="310">
        <f>(H10/E10)*100</f>
        <v>71.66796267496112</v>
      </c>
      <c r="L10" s="310">
        <f>(I10/F10)*100</f>
        <v>70.66881735512074</v>
      </c>
      <c r="M10" s="141">
        <f>AVERAGE(N10:O10)</f>
        <v>65.69</v>
      </c>
      <c r="N10" s="141">
        <v>65.45</v>
      </c>
      <c r="O10" s="141">
        <v>65.93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9"/>
      <c r="AI10" s="19"/>
      <c r="AJ10" s="19"/>
      <c r="AK10" s="19"/>
      <c r="AL10" s="19"/>
      <c r="AM10" s="19"/>
      <c r="AN10" s="4"/>
      <c r="AO10" s="4"/>
      <c r="AP10" s="4"/>
      <c r="AQ10" s="4"/>
      <c r="AR10" s="4"/>
      <c r="AS10" s="4"/>
    </row>
    <row r="11" spans="1:45" ht="13.5" customHeight="1">
      <c r="A11" s="44"/>
      <c r="B11" s="84"/>
      <c r="C11" s="84"/>
      <c r="E11" s="142"/>
      <c r="F11" s="142"/>
      <c r="G11" s="142"/>
      <c r="H11" s="142"/>
      <c r="I11" s="33"/>
      <c r="J11" s="33"/>
      <c r="K11" s="33"/>
      <c r="L11" s="33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3.5" customHeight="1">
      <c r="A12" s="44"/>
      <c r="B12" s="84"/>
      <c r="C12" s="84"/>
      <c r="E12" s="142"/>
      <c r="F12" s="142"/>
      <c r="G12" s="142"/>
      <c r="H12" s="142"/>
      <c r="I12" s="33"/>
      <c r="J12" s="33"/>
      <c r="K12" s="33"/>
      <c r="L12" s="33"/>
      <c r="M12" s="3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5:61" ht="13.5" customHeight="1"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45" ht="15" customHeight="1" thickBot="1">
      <c r="A14" s="57" t="s">
        <v>89</v>
      </c>
      <c r="B14" s="84"/>
      <c r="C14" s="84"/>
      <c r="E14" s="142"/>
      <c r="F14" s="142"/>
      <c r="G14" s="142"/>
      <c r="H14" s="142"/>
      <c r="I14" s="142"/>
      <c r="J14" s="142"/>
      <c r="K14" s="33"/>
      <c r="L14" s="33"/>
      <c r="M14" s="3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30"/>
      <c r="AI14" s="30"/>
      <c r="AJ14" s="30"/>
      <c r="AK14" s="30"/>
      <c r="AL14" s="30"/>
      <c r="AM14" s="30"/>
      <c r="AN14" s="24"/>
      <c r="AO14" s="24"/>
      <c r="AP14" s="24"/>
      <c r="AQ14" s="24"/>
      <c r="AR14" s="24"/>
      <c r="AS14" s="24"/>
    </row>
    <row r="15" spans="1:54" ht="18" customHeight="1">
      <c r="A15" s="74"/>
      <c r="B15" s="329" t="s">
        <v>356</v>
      </c>
      <c r="C15" s="62"/>
      <c r="D15" s="335" t="s">
        <v>357</v>
      </c>
      <c r="E15" s="374"/>
      <c r="F15" s="374"/>
      <c r="G15" s="374"/>
      <c r="H15" s="374"/>
      <c r="I15" s="374"/>
      <c r="J15" s="374"/>
      <c r="K15" s="374"/>
      <c r="L15" s="375"/>
      <c r="M15" s="347" t="s">
        <v>90</v>
      </c>
      <c r="N15" s="329"/>
      <c r="O15" s="32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BB15" s="21"/>
    </row>
    <row r="16" spans="2:61" ht="18" customHeight="1">
      <c r="B16" s="349"/>
      <c r="C16" s="69"/>
      <c r="D16" s="326" t="s">
        <v>358</v>
      </c>
      <c r="E16" s="370"/>
      <c r="F16" s="371"/>
      <c r="G16" s="326" t="s">
        <v>347</v>
      </c>
      <c r="H16" s="370"/>
      <c r="I16" s="371"/>
      <c r="J16" s="326" t="s">
        <v>359</v>
      </c>
      <c r="K16" s="370"/>
      <c r="L16" s="371"/>
      <c r="M16" s="348"/>
      <c r="N16" s="331"/>
      <c r="O16" s="33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2:61" ht="18" customHeight="1">
      <c r="B17" s="331"/>
      <c r="C17" s="67"/>
      <c r="D17" s="67" t="s">
        <v>360</v>
      </c>
      <c r="E17" s="67" t="s">
        <v>491</v>
      </c>
      <c r="F17" s="67" t="s">
        <v>492</v>
      </c>
      <c r="G17" s="67" t="s">
        <v>360</v>
      </c>
      <c r="H17" s="67" t="s">
        <v>491</v>
      </c>
      <c r="I17" s="66" t="s">
        <v>492</v>
      </c>
      <c r="J17" s="78" t="s">
        <v>361</v>
      </c>
      <c r="K17" s="78" t="s">
        <v>491</v>
      </c>
      <c r="L17" s="78" t="s">
        <v>492</v>
      </c>
      <c r="M17" s="78" t="s">
        <v>362</v>
      </c>
      <c r="N17" s="78" t="s">
        <v>491</v>
      </c>
      <c r="O17" s="78" t="s">
        <v>492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2:61" ht="18" customHeight="1">
      <c r="B18" s="282" t="s">
        <v>683</v>
      </c>
      <c r="C18" s="108"/>
      <c r="D18" s="131">
        <v>149928</v>
      </c>
      <c r="E18" s="132">
        <v>71484</v>
      </c>
      <c r="F18" s="132">
        <v>78444</v>
      </c>
      <c r="G18" s="132">
        <v>95157</v>
      </c>
      <c r="H18" s="132">
        <v>45611</v>
      </c>
      <c r="I18" s="132">
        <v>49546</v>
      </c>
      <c r="J18" s="134">
        <v>63.47</v>
      </c>
      <c r="K18" s="134">
        <v>63.81</v>
      </c>
      <c r="L18" s="134">
        <v>63.16</v>
      </c>
      <c r="M18" s="144">
        <v>57.5</v>
      </c>
      <c r="N18" s="144">
        <v>56.9</v>
      </c>
      <c r="O18" s="144">
        <v>58.1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29"/>
      <c r="BE18" s="29"/>
      <c r="BF18" s="29"/>
      <c r="BG18" s="19"/>
      <c r="BH18" s="19"/>
      <c r="BI18" s="19"/>
    </row>
    <row r="19" spans="2:61" ht="18" customHeight="1">
      <c r="B19" s="20" t="s">
        <v>672</v>
      </c>
      <c r="C19" s="108"/>
      <c r="D19" s="131">
        <v>154428</v>
      </c>
      <c r="E19" s="135">
        <v>73516</v>
      </c>
      <c r="F19" s="135">
        <v>80912</v>
      </c>
      <c r="G19" s="135">
        <v>108998</v>
      </c>
      <c r="H19" s="135">
        <v>51733</v>
      </c>
      <c r="I19" s="135">
        <v>57265</v>
      </c>
      <c r="J19" s="150">
        <v>70.58</v>
      </c>
      <c r="K19" s="150">
        <v>70.37</v>
      </c>
      <c r="L19" s="150">
        <v>70.77</v>
      </c>
      <c r="M19" s="149">
        <v>64.9</v>
      </c>
      <c r="N19" s="149">
        <v>63.8</v>
      </c>
      <c r="O19" s="149">
        <v>66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9"/>
      <c r="AK19" s="19"/>
      <c r="AL19" s="19"/>
      <c r="AM19" s="19"/>
      <c r="AN19" s="19"/>
      <c r="AO19" s="4"/>
      <c r="AP19" s="4"/>
      <c r="AQ19" s="4"/>
      <c r="AR19" s="4"/>
      <c r="AS19" s="4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9"/>
      <c r="BE19" s="29"/>
      <c r="BF19" s="29"/>
      <c r="BG19" s="19"/>
      <c r="BH19" s="19"/>
      <c r="BI19" s="19"/>
    </row>
    <row r="20" spans="1:61" ht="18" customHeight="1">
      <c r="A20" s="76"/>
      <c r="B20" s="72" t="s">
        <v>38</v>
      </c>
      <c r="C20" s="140"/>
      <c r="D20" s="311">
        <f>SUM(E20:F20)</f>
        <v>162714</v>
      </c>
      <c r="E20" s="311">
        <v>77160</v>
      </c>
      <c r="F20" s="311">
        <v>85554</v>
      </c>
      <c r="G20" s="311">
        <f>SUM(H20:I20)</f>
        <v>115732</v>
      </c>
      <c r="H20" s="311">
        <v>55280</v>
      </c>
      <c r="I20" s="311">
        <v>60452</v>
      </c>
      <c r="J20" s="312">
        <f>(G20/D20)*100</f>
        <v>71.12602480425778</v>
      </c>
      <c r="K20" s="312">
        <f>(H20/E20)*100</f>
        <v>71.6433385173665</v>
      </c>
      <c r="L20" s="312">
        <f>(I20/F20)*100</f>
        <v>70.6594665357552</v>
      </c>
      <c r="M20" s="313">
        <f>AVERAGE(N20:O20)</f>
        <v>65.65</v>
      </c>
      <c r="N20" s="148">
        <v>65.4</v>
      </c>
      <c r="O20" s="148">
        <v>65.9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30"/>
      <c r="AK20" s="30"/>
      <c r="AL20" s="30"/>
      <c r="AM20" s="30"/>
      <c r="AN20" s="30"/>
      <c r="AO20" s="24"/>
      <c r="AP20" s="24"/>
      <c r="AQ20" s="24"/>
      <c r="AR20" s="24"/>
      <c r="AS20" s="24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9"/>
      <c r="BE20" s="29"/>
      <c r="BF20" s="29"/>
      <c r="BG20" s="19"/>
      <c r="BH20" s="19"/>
      <c r="BI20" s="19"/>
    </row>
    <row r="21" spans="2:61" ht="18.75" customHeight="1">
      <c r="B21" s="84"/>
      <c r="C21" s="84"/>
      <c r="E21" s="142"/>
      <c r="F21" s="142"/>
      <c r="G21" s="142"/>
      <c r="H21" s="142"/>
      <c r="I21" s="33"/>
      <c r="J21" s="142"/>
      <c r="K21" s="33"/>
      <c r="L21" s="33"/>
      <c r="M21" s="33"/>
      <c r="N21" s="14"/>
      <c r="O21" s="1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45" ht="18.75" customHeight="1" thickBot="1">
      <c r="A22" s="57" t="s">
        <v>389</v>
      </c>
      <c r="B22" s="42"/>
      <c r="C22" s="42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9"/>
      <c r="AF22" s="29"/>
      <c r="AG22" s="29"/>
      <c r="AH22" s="29"/>
      <c r="AI22" s="29"/>
      <c r="AJ22" s="19"/>
      <c r="AK22" s="19"/>
      <c r="AL22" s="19"/>
      <c r="AM22" s="19"/>
      <c r="AN22" s="19"/>
      <c r="AO22" s="29"/>
      <c r="AP22" s="29"/>
      <c r="AQ22" s="29"/>
      <c r="AR22" s="29"/>
      <c r="AS22" s="29"/>
    </row>
    <row r="23" spans="1:45" ht="18" customHeight="1">
      <c r="A23" s="74"/>
      <c r="B23" s="329" t="s">
        <v>356</v>
      </c>
      <c r="C23" s="62"/>
      <c r="D23" s="335" t="s">
        <v>357</v>
      </c>
      <c r="E23" s="374"/>
      <c r="F23" s="374"/>
      <c r="G23" s="374"/>
      <c r="H23" s="374"/>
      <c r="I23" s="374"/>
      <c r="J23" s="374"/>
      <c r="K23" s="374"/>
      <c r="L23" s="375"/>
      <c r="M23" s="347" t="s">
        <v>90</v>
      </c>
      <c r="N23" s="329"/>
      <c r="O23" s="32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52" ht="18" customHeight="1">
      <c r="B24" s="349"/>
      <c r="C24" s="69"/>
      <c r="D24" s="326" t="s">
        <v>358</v>
      </c>
      <c r="E24" s="370"/>
      <c r="F24" s="371"/>
      <c r="G24" s="326" t="s">
        <v>347</v>
      </c>
      <c r="H24" s="370"/>
      <c r="I24" s="371"/>
      <c r="J24" s="326" t="s">
        <v>359</v>
      </c>
      <c r="K24" s="370"/>
      <c r="L24" s="371"/>
      <c r="M24" s="348"/>
      <c r="N24" s="331"/>
      <c r="O24" s="33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19"/>
      <c r="AP24" s="19"/>
      <c r="AQ24" s="19"/>
      <c r="AR24" s="19"/>
      <c r="AS24" s="19"/>
      <c r="AZ24" s="21"/>
    </row>
    <row r="25" spans="2:61" ht="18" customHeight="1">
      <c r="B25" s="331"/>
      <c r="C25" s="67"/>
      <c r="D25" s="67" t="s">
        <v>360</v>
      </c>
      <c r="E25" s="67" t="s">
        <v>491</v>
      </c>
      <c r="F25" s="67" t="s">
        <v>492</v>
      </c>
      <c r="G25" s="67" t="s">
        <v>360</v>
      </c>
      <c r="H25" s="67" t="s">
        <v>491</v>
      </c>
      <c r="I25" s="66" t="s">
        <v>492</v>
      </c>
      <c r="J25" s="78" t="s">
        <v>361</v>
      </c>
      <c r="K25" s="78" t="s">
        <v>491</v>
      </c>
      <c r="L25" s="78" t="s">
        <v>492</v>
      </c>
      <c r="M25" s="78" t="s">
        <v>362</v>
      </c>
      <c r="N25" s="78" t="s">
        <v>491</v>
      </c>
      <c r="O25" s="78" t="s">
        <v>492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2:61" ht="18" customHeight="1">
      <c r="B26" s="143" t="s">
        <v>91</v>
      </c>
      <c r="C26" s="108"/>
      <c r="D26" s="131">
        <v>146286</v>
      </c>
      <c r="E26" s="132">
        <v>69781</v>
      </c>
      <c r="F26" s="132">
        <v>76505</v>
      </c>
      <c r="G26" s="132">
        <v>87041</v>
      </c>
      <c r="H26" s="132">
        <v>41185</v>
      </c>
      <c r="I26" s="132">
        <v>45856</v>
      </c>
      <c r="J26" s="133">
        <v>59.5</v>
      </c>
      <c r="K26" s="133">
        <v>59.02</v>
      </c>
      <c r="L26" s="133">
        <v>59.94</v>
      </c>
      <c r="M26" s="144">
        <v>52.8</v>
      </c>
      <c r="N26" s="144">
        <v>51.9</v>
      </c>
      <c r="O26" s="144">
        <v>53.7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88"/>
      <c r="AU26" s="88"/>
      <c r="AV26" s="88"/>
      <c r="AW26" s="88"/>
      <c r="AX26" s="88"/>
      <c r="AY26" s="14"/>
      <c r="AZ26" s="14"/>
      <c r="BA26" s="14"/>
      <c r="BB26" s="14"/>
      <c r="BC26" s="14"/>
      <c r="BD26" s="14"/>
      <c r="BE26" s="88"/>
      <c r="BF26" s="88"/>
      <c r="BG26" s="88"/>
      <c r="BH26" s="88"/>
      <c r="BI26" s="88"/>
    </row>
    <row r="27" spans="2:57" ht="18" customHeight="1">
      <c r="B27" s="20" t="s">
        <v>92</v>
      </c>
      <c r="C27" s="108"/>
      <c r="D27" s="131">
        <v>150954</v>
      </c>
      <c r="E27" s="135">
        <v>72090</v>
      </c>
      <c r="F27" s="135">
        <v>78864</v>
      </c>
      <c r="G27" s="135">
        <v>93593</v>
      </c>
      <c r="H27" s="135">
        <v>44834</v>
      </c>
      <c r="I27" s="135">
        <v>48759</v>
      </c>
      <c r="J27" s="136">
        <v>62</v>
      </c>
      <c r="K27" s="136">
        <v>62.19</v>
      </c>
      <c r="L27" s="136">
        <v>61.83</v>
      </c>
      <c r="M27" s="149">
        <v>55.3</v>
      </c>
      <c r="N27" s="149">
        <v>54.9</v>
      </c>
      <c r="O27" s="149">
        <v>55.7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13"/>
      <c r="AY27" s="13"/>
      <c r="BA27" s="13"/>
      <c r="BC27" s="13"/>
      <c r="BE27" s="13"/>
    </row>
    <row r="28" spans="1:57" ht="18" customHeight="1">
      <c r="A28" s="76"/>
      <c r="B28" s="72" t="s">
        <v>93</v>
      </c>
      <c r="C28" s="140"/>
      <c r="D28" s="145">
        <f>SUM(E28:F28)</f>
        <v>159389</v>
      </c>
      <c r="E28" s="146">
        <v>75774</v>
      </c>
      <c r="F28" s="146">
        <v>83615</v>
      </c>
      <c r="G28" s="146">
        <f>SUM(H28:I28)</f>
        <v>101286</v>
      </c>
      <c r="H28" s="146">
        <v>48654</v>
      </c>
      <c r="I28" s="146">
        <v>52632</v>
      </c>
      <c r="J28" s="248">
        <f>SUM(G28/D28)*100</f>
        <v>63.54641788329182</v>
      </c>
      <c r="K28" s="248">
        <f>SUM(H28/E28)*100</f>
        <v>64.20935941087971</v>
      </c>
      <c r="L28" s="248">
        <f>SUM(I28/F28)*100</f>
        <v>62.94564372421216</v>
      </c>
      <c r="M28" s="148">
        <v>57.1</v>
      </c>
      <c r="N28" s="148">
        <v>57</v>
      </c>
      <c r="O28" s="148">
        <v>57.2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13"/>
      <c r="AY28" s="13"/>
      <c r="BA28" s="13"/>
      <c r="BC28" s="13"/>
      <c r="BE28" s="13"/>
    </row>
    <row r="29" spans="2:61" ht="18.75" customHeight="1">
      <c r="B29" s="84"/>
      <c r="C29" s="84"/>
      <c r="E29" s="142"/>
      <c r="F29" s="142"/>
      <c r="G29" s="142"/>
      <c r="H29" s="142"/>
      <c r="I29" s="142"/>
      <c r="J29" s="142"/>
      <c r="K29" s="33"/>
      <c r="L29" s="33"/>
      <c r="M29" s="33"/>
      <c r="N29" s="14"/>
      <c r="O29" s="1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8.75" customHeight="1" thickBot="1">
      <c r="A30" s="57" t="s">
        <v>390</v>
      </c>
      <c r="B30" s="84"/>
      <c r="C30" s="84"/>
      <c r="E30" s="142"/>
      <c r="F30" s="142"/>
      <c r="G30" s="142"/>
      <c r="H30" s="142"/>
      <c r="I30" s="33"/>
      <c r="J30" s="33"/>
      <c r="K30" s="33"/>
      <c r="L30" s="33"/>
      <c r="M30" s="33"/>
      <c r="N30" s="121"/>
      <c r="O30" s="12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29"/>
      <c r="AZ30" s="2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8" customHeight="1">
      <c r="A31" s="74"/>
      <c r="B31" s="329" t="s">
        <v>356</v>
      </c>
      <c r="C31" s="62"/>
      <c r="D31" s="335" t="s">
        <v>357</v>
      </c>
      <c r="E31" s="374"/>
      <c r="F31" s="374"/>
      <c r="G31" s="374"/>
      <c r="H31" s="374"/>
      <c r="I31" s="374"/>
      <c r="J31" s="374"/>
      <c r="K31" s="374"/>
      <c r="L31" s="375"/>
      <c r="M31" s="347" t="s">
        <v>90</v>
      </c>
      <c r="N31" s="329"/>
      <c r="O31" s="32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2:61" ht="18" customHeight="1">
      <c r="B32" s="349"/>
      <c r="C32" s="69"/>
      <c r="D32" s="326" t="s">
        <v>358</v>
      </c>
      <c r="E32" s="370"/>
      <c r="F32" s="371"/>
      <c r="G32" s="326" t="s">
        <v>347</v>
      </c>
      <c r="H32" s="370"/>
      <c r="I32" s="371"/>
      <c r="J32" s="326" t="s">
        <v>359</v>
      </c>
      <c r="K32" s="370"/>
      <c r="L32" s="371"/>
      <c r="M32" s="348"/>
      <c r="N32" s="331"/>
      <c r="O32" s="33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9"/>
      <c r="AF32" s="19"/>
      <c r="AG32" s="19"/>
      <c r="AH32" s="19"/>
      <c r="AI32" s="19"/>
      <c r="AJ32" s="29"/>
      <c r="AK32" s="29"/>
      <c r="AL32" s="29"/>
      <c r="AM32" s="29"/>
      <c r="AN32" s="29"/>
      <c r="AO32" s="19"/>
      <c r="AP32" s="19"/>
      <c r="AQ32" s="19"/>
      <c r="AR32" s="19"/>
      <c r="AS32" s="19"/>
      <c r="AT32" s="13"/>
      <c r="AU32" s="90"/>
      <c r="AV32" s="90"/>
      <c r="AW32" s="90"/>
      <c r="AX32" s="90"/>
      <c r="AY32" s="13"/>
      <c r="AZ32" s="90"/>
      <c r="BA32" s="13"/>
      <c r="BB32" s="90"/>
      <c r="BC32" s="13"/>
      <c r="BD32" s="90"/>
      <c r="BE32" s="13"/>
      <c r="BF32" s="90"/>
      <c r="BG32" s="90"/>
      <c r="BH32" s="90"/>
      <c r="BI32" s="90"/>
    </row>
    <row r="33" spans="2:61" ht="18" customHeight="1">
      <c r="B33" s="331"/>
      <c r="C33" s="67"/>
      <c r="D33" s="67" t="s">
        <v>360</v>
      </c>
      <c r="E33" s="67" t="s">
        <v>491</v>
      </c>
      <c r="F33" s="67" t="s">
        <v>492</v>
      </c>
      <c r="G33" s="67" t="s">
        <v>360</v>
      </c>
      <c r="H33" s="67" t="s">
        <v>491</v>
      </c>
      <c r="I33" s="66" t="s">
        <v>492</v>
      </c>
      <c r="J33" s="78" t="s">
        <v>361</v>
      </c>
      <c r="K33" s="78" t="s">
        <v>491</v>
      </c>
      <c r="L33" s="78" t="s">
        <v>492</v>
      </c>
      <c r="M33" s="78" t="s">
        <v>362</v>
      </c>
      <c r="N33" s="78" t="s">
        <v>491</v>
      </c>
      <c r="O33" s="78" t="s">
        <v>492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2:61" ht="18" customHeight="1">
      <c r="B34" s="143" t="s">
        <v>91</v>
      </c>
      <c r="C34" s="108"/>
      <c r="D34" s="131">
        <v>146710</v>
      </c>
      <c r="E34" s="132">
        <v>70021</v>
      </c>
      <c r="F34" s="132">
        <v>76689</v>
      </c>
      <c r="G34" s="132">
        <v>87202</v>
      </c>
      <c r="H34" s="132">
        <v>41282</v>
      </c>
      <c r="I34" s="132">
        <v>45920</v>
      </c>
      <c r="J34" s="133">
        <v>59.44</v>
      </c>
      <c r="K34" s="133">
        <v>58.96</v>
      </c>
      <c r="L34" s="133">
        <v>59.88</v>
      </c>
      <c r="M34" s="134">
        <v>52.8</v>
      </c>
      <c r="N34" s="134">
        <v>51.9</v>
      </c>
      <c r="O34" s="134">
        <v>53.7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2:61" ht="18" customHeight="1">
      <c r="B35" s="20" t="s">
        <v>682</v>
      </c>
      <c r="C35" s="108"/>
      <c r="D35" s="131">
        <v>151406</v>
      </c>
      <c r="E35" s="135">
        <v>72332</v>
      </c>
      <c r="F35" s="135">
        <v>79074</v>
      </c>
      <c r="G35" s="135">
        <v>93731</v>
      </c>
      <c r="H35" s="135">
        <v>44918</v>
      </c>
      <c r="I35" s="135">
        <v>48813</v>
      </c>
      <c r="J35" s="136">
        <v>61.91</v>
      </c>
      <c r="K35" s="136">
        <v>62.1</v>
      </c>
      <c r="L35" s="136">
        <v>61.73</v>
      </c>
      <c r="M35" s="150">
        <v>55.3</v>
      </c>
      <c r="N35" s="150">
        <v>54.9</v>
      </c>
      <c r="O35" s="150">
        <v>55.7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8" customHeight="1">
      <c r="A36" s="76"/>
      <c r="B36" s="72" t="s">
        <v>684</v>
      </c>
      <c r="C36" s="140"/>
      <c r="D36" s="145">
        <f>SUM(E36:F36)</f>
        <v>159389</v>
      </c>
      <c r="E36" s="146">
        <v>75774</v>
      </c>
      <c r="F36" s="146">
        <v>83615</v>
      </c>
      <c r="G36" s="146">
        <f>SUM(H36:I36)</f>
        <v>101276</v>
      </c>
      <c r="H36" s="146">
        <v>48640</v>
      </c>
      <c r="I36" s="146">
        <v>52636</v>
      </c>
      <c r="J36" s="248">
        <f>SUM(G36/D36)*100</f>
        <v>63.54014392461211</v>
      </c>
      <c r="K36" s="248">
        <f>SUM(H36/E36)*100</f>
        <v>64.1908834164753</v>
      </c>
      <c r="L36" s="248">
        <f>SUM(I36/F36)*100</f>
        <v>62.95042755486456</v>
      </c>
      <c r="M36" s="147">
        <v>57.1</v>
      </c>
      <c r="N36" s="148">
        <v>57</v>
      </c>
      <c r="O36" s="147">
        <v>57.2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4:45" ht="18.75" customHeight="1">
      <c r="N37" s="14"/>
      <c r="O37" s="1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19"/>
      <c r="AP37" s="19"/>
      <c r="AQ37" s="19"/>
      <c r="AR37" s="19"/>
      <c r="AS37" s="19"/>
    </row>
    <row r="38" spans="1:45" ht="18.75" customHeight="1" thickBot="1">
      <c r="A38" s="57" t="s">
        <v>391</v>
      </c>
      <c r="N38" s="41"/>
      <c r="O38" s="4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5" ht="18" customHeight="1">
      <c r="A39" s="74"/>
      <c r="B39" s="329" t="s">
        <v>356</v>
      </c>
      <c r="C39" s="62"/>
      <c r="D39" s="335" t="s">
        <v>357</v>
      </c>
      <c r="E39" s="374"/>
      <c r="F39" s="374"/>
      <c r="G39" s="374"/>
      <c r="H39" s="374"/>
      <c r="I39" s="374"/>
      <c r="J39" s="374"/>
      <c r="K39" s="374"/>
      <c r="L39" s="375"/>
      <c r="M39" s="347" t="s">
        <v>608</v>
      </c>
      <c r="N39" s="329"/>
      <c r="O39" s="32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2:15" ht="18" customHeight="1">
      <c r="B40" s="349"/>
      <c r="C40" s="69"/>
      <c r="D40" s="326" t="s">
        <v>358</v>
      </c>
      <c r="E40" s="370"/>
      <c r="F40" s="371"/>
      <c r="G40" s="326" t="s">
        <v>347</v>
      </c>
      <c r="H40" s="370"/>
      <c r="I40" s="371"/>
      <c r="J40" s="326" t="s">
        <v>359</v>
      </c>
      <c r="K40" s="370"/>
      <c r="L40" s="371"/>
      <c r="M40" s="348"/>
      <c r="N40" s="331"/>
      <c r="O40" s="331"/>
    </row>
    <row r="41" spans="2:15" ht="18" customHeight="1">
      <c r="B41" s="331"/>
      <c r="C41" s="67"/>
      <c r="D41" s="67" t="s">
        <v>360</v>
      </c>
      <c r="E41" s="67" t="s">
        <v>491</v>
      </c>
      <c r="F41" s="67" t="s">
        <v>492</v>
      </c>
      <c r="G41" s="67" t="s">
        <v>360</v>
      </c>
      <c r="H41" s="67" t="s">
        <v>491</v>
      </c>
      <c r="I41" s="66" t="s">
        <v>492</v>
      </c>
      <c r="J41" s="78" t="s">
        <v>361</v>
      </c>
      <c r="K41" s="78" t="s">
        <v>491</v>
      </c>
      <c r="L41" s="151" t="s">
        <v>492</v>
      </c>
      <c r="M41" s="151" t="s">
        <v>362</v>
      </c>
      <c r="N41" s="151" t="s">
        <v>491</v>
      </c>
      <c r="O41" s="151" t="s">
        <v>492</v>
      </c>
    </row>
    <row r="42" spans="2:15" ht="18" customHeight="1">
      <c r="B42" s="20" t="s">
        <v>607</v>
      </c>
      <c r="C42" s="108"/>
      <c r="D42" s="131">
        <v>143020</v>
      </c>
      <c r="E42" s="132">
        <v>68046</v>
      </c>
      <c r="F42" s="132">
        <v>74974</v>
      </c>
      <c r="G42" s="132">
        <v>75576</v>
      </c>
      <c r="H42" s="132">
        <v>34988</v>
      </c>
      <c r="I42" s="132">
        <v>40588</v>
      </c>
      <c r="J42" s="133">
        <v>52.84</v>
      </c>
      <c r="K42" s="133">
        <v>51.42</v>
      </c>
      <c r="L42" s="152">
        <v>54.14</v>
      </c>
      <c r="M42" s="153">
        <v>50.2</v>
      </c>
      <c r="N42" s="153">
        <v>48.2</v>
      </c>
      <c r="O42" s="153">
        <v>52.2</v>
      </c>
    </row>
    <row r="43" spans="2:15" ht="18" customHeight="1">
      <c r="B43" s="20" t="s">
        <v>392</v>
      </c>
      <c r="C43" s="108"/>
      <c r="D43" s="131">
        <v>146589</v>
      </c>
      <c r="E43" s="132">
        <v>69728</v>
      </c>
      <c r="F43" s="132">
        <v>76861</v>
      </c>
      <c r="G43" s="132">
        <v>76743</v>
      </c>
      <c r="H43" s="132">
        <v>35033</v>
      </c>
      <c r="I43" s="132">
        <v>41710</v>
      </c>
      <c r="J43" s="133">
        <v>52.35</v>
      </c>
      <c r="K43" s="133">
        <v>50.24</v>
      </c>
      <c r="L43" s="152">
        <v>54.27</v>
      </c>
      <c r="M43" s="153">
        <v>46</v>
      </c>
      <c r="N43" s="153">
        <v>43.9</v>
      </c>
      <c r="O43" s="153">
        <v>48</v>
      </c>
    </row>
    <row r="44" spans="2:15" ht="18" customHeight="1">
      <c r="B44" s="20" t="s">
        <v>673</v>
      </c>
      <c r="C44" s="108"/>
      <c r="D44" s="131">
        <v>148151</v>
      </c>
      <c r="E44" s="135">
        <v>70340</v>
      </c>
      <c r="F44" s="135">
        <v>77811</v>
      </c>
      <c r="G44" s="135">
        <v>72052</v>
      </c>
      <c r="H44" s="135">
        <v>33681</v>
      </c>
      <c r="I44" s="135">
        <v>38371</v>
      </c>
      <c r="J44" s="136">
        <v>48.63</v>
      </c>
      <c r="K44" s="136">
        <v>47.88</v>
      </c>
      <c r="L44" s="249">
        <v>49.31</v>
      </c>
      <c r="M44" s="250">
        <v>44.3</v>
      </c>
      <c r="N44" s="250">
        <v>42.9</v>
      </c>
      <c r="O44" s="250">
        <v>45.7</v>
      </c>
    </row>
    <row r="45" spans="1:15" ht="18" customHeight="1">
      <c r="A45" s="76"/>
      <c r="B45" s="72" t="s">
        <v>606</v>
      </c>
      <c r="C45" s="140"/>
      <c r="D45" s="311">
        <f>SUM(E45:F45)</f>
        <v>160032</v>
      </c>
      <c r="E45" s="311">
        <v>75715</v>
      </c>
      <c r="F45" s="311">
        <v>84317</v>
      </c>
      <c r="G45" s="311">
        <f>SUM(H45:I45)</f>
        <v>93091</v>
      </c>
      <c r="H45" s="311">
        <v>44320</v>
      </c>
      <c r="I45" s="311">
        <v>48771</v>
      </c>
      <c r="J45" s="248">
        <f>SUM(G45/D45)*100</f>
        <v>58.17024095180964</v>
      </c>
      <c r="K45" s="248">
        <f>SUM(H45/E45)*100</f>
        <v>58.53529683682229</v>
      </c>
      <c r="L45" s="248">
        <f>SUM(I45/F45)*100</f>
        <v>57.842427980122636</v>
      </c>
      <c r="M45" s="313">
        <f>AVERAGE(N45:O45)</f>
        <v>54.4</v>
      </c>
      <c r="N45" s="314">
        <v>54</v>
      </c>
      <c r="O45" s="314">
        <v>54.8</v>
      </c>
    </row>
    <row r="46" ht="13.5" customHeight="1">
      <c r="A46" s="154" t="s">
        <v>605</v>
      </c>
    </row>
    <row r="47" ht="18" customHeight="1"/>
    <row r="48" ht="18" customHeight="1"/>
    <row r="49" ht="18" customHeight="1"/>
    <row r="50" ht="18" customHeight="1"/>
    <row r="51" ht="18" customHeight="1"/>
    <row r="52" spans="14:18" ht="18" customHeight="1">
      <c r="N52" s="19"/>
      <c r="O52" s="14"/>
      <c r="P52" s="48"/>
      <c r="Q52" s="48"/>
      <c r="R52" s="43"/>
    </row>
    <row r="53" spans="14:18" ht="7.5" customHeight="1">
      <c r="N53" s="19"/>
      <c r="O53" s="14"/>
      <c r="P53" s="48"/>
      <c r="Q53" s="48"/>
      <c r="R53" s="43"/>
    </row>
    <row r="54" spans="14:18" ht="9.75" customHeight="1">
      <c r="N54" s="19"/>
      <c r="O54" s="14"/>
      <c r="P54" s="48"/>
      <c r="Q54" s="48"/>
      <c r="R54" s="43"/>
    </row>
    <row r="55" spans="14:18" ht="9.75" customHeight="1">
      <c r="N55" s="19"/>
      <c r="O55" s="14"/>
      <c r="P55" s="51"/>
      <c r="Q55" s="51"/>
      <c r="R55" s="52"/>
    </row>
    <row r="56" spans="14:18" ht="7.5" customHeight="1">
      <c r="N56" s="4"/>
      <c r="O56" s="14"/>
      <c r="P56" s="51"/>
      <c r="Q56" s="51"/>
      <c r="R56" s="52"/>
    </row>
    <row r="57" spans="14:18" ht="9.75" customHeight="1">
      <c r="N57" s="29"/>
      <c r="O57" s="14"/>
      <c r="P57" s="48"/>
      <c r="Q57" s="48"/>
      <c r="R57" s="43"/>
    </row>
    <row r="58" spans="14:18" ht="9.75" customHeight="1">
      <c r="N58" s="19"/>
      <c r="O58" s="14"/>
      <c r="P58" s="54"/>
      <c r="Q58" s="54"/>
      <c r="R58" s="43"/>
    </row>
    <row r="59" spans="14:18" ht="7.5" customHeight="1">
      <c r="N59" s="14"/>
      <c r="O59" s="35"/>
      <c r="P59" s="48"/>
      <c r="Q59" s="48"/>
      <c r="R59" s="43"/>
    </row>
    <row r="60" spans="14:18" ht="9.75" customHeight="1">
      <c r="N60" s="30"/>
      <c r="O60" s="28"/>
      <c r="P60" s="48"/>
      <c r="Q60" s="48"/>
      <c r="R60" s="43"/>
    </row>
    <row r="61" spans="14:15" ht="9.75" customHeight="1">
      <c r="N61" s="29"/>
      <c r="O61" s="14"/>
    </row>
    <row r="62" spans="14:15" ht="7.5" customHeight="1">
      <c r="N62" s="29"/>
      <c r="O62" s="14"/>
    </row>
    <row r="63" spans="14:15" ht="9.75" customHeight="1">
      <c r="N63" s="29"/>
      <c r="O63" s="14"/>
    </row>
    <row r="64" spans="14:15" ht="9.75" customHeight="1">
      <c r="N64" s="19"/>
      <c r="O64" s="14"/>
    </row>
    <row r="65" spans="14:15" ht="7.5" customHeight="1">
      <c r="N65" s="13"/>
      <c r="O65" s="14"/>
    </row>
    <row r="66" spans="14:15" ht="9.75" customHeight="1">
      <c r="N66" s="24"/>
      <c r="O66" s="28"/>
    </row>
    <row r="67" spans="14:15" ht="9.75" customHeight="1">
      <c r="N67" s="19"/>
      <c r="O67" s="14"/>
    </row>
    <row r="68" spans="14:15" ht="7.5" customHeight="1">
      <c r="N68" s="19"/>
      <c r="O68" s="14"/>
    </row>
    <row r="69" spans="14:15" ht="9.75" customHeight="1">
      <c r="N69" s="4"/>
      <c r="O69" s="14"/>
    </row>
    <row r="70" spans="14:15" ht="9.75" customHeight="1">
      <c r="N70" s="29"/>
      <c r="O70" s="14"/>
    </row>
    <row r="71" spans="14:15" ht="7.5" customHeight="1">
      <c r="N71" s="50"/>
      <c r="O71" s="14"/>
    </row>
    <row r="72" spans="14:15" ht="9.75" customHeight="1">
      <c r="N72" s="19"/>
      <c r="O72" s="14"/>
    </row>
    <row r="73" spans="14:15" ht="9.75" customHeight="1">
      <c r="N73" s="4"/>
      <c r="O73" s="14"/>
    </row>
    <row r="74" spans="14:15" ht="7.5" customHeight="1">
      <c r="N74" s="19"/>
      <c r="O74" s="14"/>
    </row>
    <row r="75" spans="14:15" ht="9.75" customHeight="1">
      <c r="N75" s="4"/>
      <c r="O75" s="14"/>
    </row>
    <row r="76" ht="9.75" customHeight="1"/>
    <row r="77" ht="7.5" customHeight="1"/>
    <row r="78" ht="9.75" customHeight="1"/>
    <row r="79" ht="9.75" customHeight="1"/>
    <row r="80" ht="5.2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31">
    <mergeCell ref="B4:B6"/>
    <mergeCell ref="D5:F5"/>
    <mergeCell ref="G5:I5"/>
    <mergeCell ref="B15:B17"/>
    <mergeCell ref="D15:L15"/>
    <mergeCell ref="D4:L4"/>
    <mergeCell ref="M31:O32"/>
    <mergeCell ref="M23:O24"/>
    <mergeCell ref="D24:F24"/>
    <mergeCell ref="G24:I24"/>
    <mergeCell ref="M15:O16"/>
    <mergeCell ref="D16:F16"/>
    <mergeCell ref="G16:I16"/>
    <mergeCell ref="J16:L16"/>
    <mergeCell ref="G1:O1"/>
    <mergeCell ref="B39:B41"/>
    <mergeCell ref="D39:L39"/>
    <mergeCell ref="M39:O40"/>
    <mergeCell ref="D40:F40"/>
    <mergeCell ref="G40:I40"/>
    <mergeCell ref="J40:L40"/>
    <mergeCell ref="J5:L5"/>
    <mergeCell ref="M4:O5"/>
    <mergeCell ref="D32:F32"/>
    <mergeCell ref="B31:B33"/>
    <mergeCell ref="J24:L24"/>
    <mergeCell ref="B23:B25"/>
    <mergeCell ref="D23:L23"/>
    <mergeCell ref="G32:I32"/>
    <mergeCell ref="J32:L32"/>
    <mergeCell ref="D31:L31"/>
  </mergeCells>
  <printOptions/>
  <pageMargins left="0.7874015748031497" right="0.3937007874015748" top="0.7874015748031497" bottom="0.1968503937007874" header="0.3937007874015748" footer="0.1968503937007874"/>
  <pageSetup firstPageNumber="192" useFirstPageNumber="1" horizontalDpi="600" verticalDpi="6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AK24" sqref="AK24"/>
    </sheetView>
  </sheetViews>
  <sheetFormatPr defaultColWidth="15.625" defaultRowHeight="13.5"/>
  <cols>
    <col min="1" max="12" width="1.625" style="7" customWidth="1"/>
    <col min="13" max="13" width="1.00390625" style="7" customWidth="1"/>
    <col min="14" max="16" width="3.125" style="7" customWidth="1"/>
    <col min="17" max="17" width="0.6171875" style="7" customWidth="1"/>
    <col min="18" max="18" width="6.375" style="7" customWidth="1"/>
    <col min="19" max="19" width="1.00390625" style="7" customWidth="1"/>
    <col min="20" max="22" width="1.875" style="7" customWidth="1"/>
    <col min="23" max="23" width="2.375" style="7" customWidth="1"/>
    <col min="24" max="24" width="1.00390625" style="7" customWidth="1"/>
    <col min="25" max="25" width="0.6171875" style="7" customWidth="1"/>
    <col min="26" max="26" width="6.375" style="7" customWidth="1"/>
    <col min="27" max="27" width="10.375" style="7" customWidth="1"/>
    <col min="28" max="28" width="6.375" style="7" customWidth="1"/>
    <col min="29" max="29" width="10.375" style="7" customWidth="1"/>
    <col min="30" max="30" width="6.375" style="7" customWidth="1"/>
    <col min="31" max="31" width="3.25390625" style="7" customWidth="1"/>
    <col min="32" max="32" width="3.125" style="7" customWidth="1"/>
    <col min="33" max="49" width="4.75390625" style="7" customWidth="1"/>
    <col min="50" max="50" width="2.625" style="7" customWidth="1"/>
    <col min="51" max="66" width="2.00390625" style="7" customWidth="1"/>
    <col min="67" max="67" width="1.875" style="7" customWidth="1"/>
    <col min="68" max="16384" width="15.625" style="7" customWidth="1"/>
  </cols>
  <sheetData>
    <row r="1" spans="5:46" ht="18" customHeight="1">
      <c r="E1" s="361" t="s">
        <v>614</v>
      </c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8:30" ht="15" customHeight="1"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4:30" ht="15" customHeight="1" thickBot="1">
      <c r="D3" s="57"/>
      <c r="E3" s="57"/>
      <c r="F3" s="57"/>
      <c r="G3" s="57"/>
      <c r="X3" s="9"/>
      <c r="Y3" s="9"/>
      <c r="AD3" s="11"/>
    </row>
    <row r="4" spans="1:46" ht="18" customHeight="1">
      <c r="A4" s="329" t="s">
        <v>393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30"/>
      <c r="M4" s="334" t="s">
        <v>394</v>
      </c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 t="s">
        <v>395</v>
      </c>
      <c r="AB4" s="334"/>
      <c r="AC4" s="334"/>
      <c r="AD4" s="335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8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86"/>
      <c r="M5" s="325" t="s">
        <v>396</v>
      </c>
      <c r="N5" s="325"/>
      <c r="O5" s="325"/>
      <c r="P5" s="325"/>
      <c r="Q5" s="325"/>
      <c r="R5" s="325"/>
      <c r="S5" s="325" t="s">
        <v>397</v>
      </c>
      <c r="T5" s="325"/>
      <c r="U5" s="325"/>
      <c r="V5" s="325"/>
      <c r="W5" s="325"/>
      <c r="X5" s="325"/>
      <c r="Y5" s="325"/>
      <c r="Z5" s="325"/>
      <c r="AA5" s="325" t="s">
        <v>398</v>
      </c>
      <c r="AB5" s="325"/>
      <c r="AC5" s="325" t="s">
        <v>399</v>
      </c>
      <c r="AD5" s="326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8" customHeight="1">
      <c r="A6" s="370" t="s">
        <v>361</v>
      </c>
      <c r="B6" s="370"/>
      <c r="C6" s="370"/>
      <c r="D6" s="371"/>
      <c r="E6" s="326" t="s">
        <v>491</v>
      </c>
      <c r="F6" s="370"/>
      <c r="G6" s="370"/>
      <c r="H6" s="371"/>
      <c r="I6" s="326" t="s">
        <v>492</v>
      </c>
      <c r="J6" s="370"/>
      <c r="K6" s="370"/>
      <c r="L6" s="371"/>
      <c r="M6" s="66"/>
      <c r="N6" s="370" t="s">
        <v>400</v>
      </c>
      <c r="O6" s="370"/>
      <c r="P6" s="370"/>
      <c r="Q6" s="67"/>
      <c r="R6" s="67" t="s">
        <v>401</v>
      </c>
      <c r="S6" s="6"/>
      <c r="T6" s="370" t="s">
        <v>400</v>
      </c>
      <c r="U6" s="370"/>
      <c r="V6" s="370"/>
      <c r="W6" s="370"/>
      <c r="X6" s="370"/>
      <c r="Y6" s="68"/>
      <c r="Z6" s="66" t="s">
        <v>401</v>
      </c>
      <c r="AA6" s="78" t="s">
        <v>402</v>
      </c>
      <c r="AB6" s="78" t="s">
        <v>403</v>
      </c>
      <c r="AC6" s="78" t="s">
        <v>402</v>
      </c>
      <c r="AD6" s="78" t="s">
        <v>403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18" customHeight="1">
      <c r="A7" s="373">
        <v>60.5</v>
      </c>
      <c r="B7" s="373"/>
      <c r="C7" s="373"/>
      <c r="D7" s="373"/>
      <c r="E7" s="373">
        <v>59.6</v>
      </c>
      <c r="F7" s="373"/>
      <c r="G7" s="373"/>
      <c r="H7" s="373"/>
      <c r="I7" s="373">
        <v>61.3</v>
      </c>
      <c r="J7" s="373"/>
      <c r="K7" s="373"/>
      <c r="L7" s="373"/>
      <c r="M7" s="19"/>
      <c r="N7" s="351" t="s">
        <v>328</v>
      </c>
      <c r="O7" s="351"/>
      <c r="P7" s="351"/>
      <c r="Q7" s="14"/>
      <c r="R7" s="155">
        <v>65.9</v>
      </c>
      <c r="S7" s="19"/>
      <c r="T7" s="351" t="s">
        <v>484</v>
      </c>
      <c r="U7" s="351"/>
      <c r="V7" s="351"/>
      <c r="W7" s="351"/>
      <c r="X7" s="351"/>
      <c r="Y7" s="42"/>
      <c r="Z7" s="155">
        <v>56.5</v>
      </c>
      <c r="AA7" s="4">
        <v>39756</v>
      </c>
      <c r="AB7" s="156">
        <v>43.21</v>
      </c>
      <c r="AC7" s="4">
        <v>1638</v>
      </c>
      <c r="AD7" s="19">
        <v>1.78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18" customHeight="1">
      <c r="A8" s="373">
        <v>58.4</v>
      </c>
      <c r="B8" s="373"/>
      <c r="C8" s="373"/>
      <c r="D8" s="373"/>
      <c r="E8" s="373">
        <v>57.8</v>
      </c>
      <c r="F8" s="373"/>
      <c r="G8" s="373"/>
      <c r="H8" s="373"/>
      <c r="I8" s="373">
        <v>58.9</v>
      </c>
      <c r="J8" s="373"/>
      <c r="K8" s="373"/>
      <c r="L8" s="373"/>
      <c r="M8" s="19"/>
      <c r="N8" s="351" t="s">
        <v>324</v>
      </c>
      <c r="O8" s="351"/>
      <c r="P8" s="351"/>
      <c r="Q8" s="14"/>
      <c r="R8" s="155">
        <v>65.1</v>
      </c>
      <c r="S8" s="19"/>
      <c r="T8" s="351" t="s">
        <v>484</v>
      </c>
      <c r="U8" s="351"/>
      <c r="V8" s="351"/>
      <c r="W8" s="351"/>
      <c r="X8" s="351"/>
      <c r="Y8" s="42"/>
      <c r="Z8" s="155">
        <v>54.4</v>
      </c>
      <c r="AA8" s="4">
        <v>45564</v>
      </c>
      <c r="AB8" s="156">
        <v>49.04</v>
      </c>
      <c r="AC8" s="4">
        <v>11010</v>
      </c>
      <c r="AD8" s="19">
        <v>11.85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30" ht="18" customHeight="1">
      <c r="A9" s="373">
        <v>65.6</v>
      </c>
      <c r="B9" s="373"/>
      <c r="C9" s="373"/>
      <c r="D9" s="373"/>
      <c r="E9" s="373">
        <v>64.6</v>
      </c>
      <c r="F9" s="373"/>
      <c r="G9" s="373"/>
      <c r="H9" s="373"/>
      <c r="I9" s="373">
        <v>66.6</v>
      </c>
      <c r="J9" s="373"/>
      <c r="K9" s="373"/>
      <c r="L9" s="373"/>
      <c r="M9" s="19"/>
      <c r="N9" s="383" t="s">
        <v>324</v>
      </c>
      <c r="O9" s="383"/>
      <c r="P9" s="383"/>
      <c r="Q9" s="164"/>
      <c r="R9" s="155">
        <v>70.7</v>
      </c>
      <c r="S9" s="19"/>
      <c r="T9" s="383" t="s">
        <v>343</v>
      </c>
      <c r="U9" s="383"/>
      <c r="V9" s="383"/>
      <c r="W9" s="383"/>
      <c r="X9" s="383"/>
      <c r="Y9" s="251"/>
      <c r="Z9" s="155">
        <v>60.7</v>
      </c>
      <c r="AA9" s="4">
        <v>51782</v>
      </c>
      <c r="AB9" s="156">
        <v>48.6</v>
      </c>
      <c r="AC9" s="4">
        <v>12527</v>
      </c>
      <c r="AD9" s="19">
        <v>11.76</v>
      </c>
    </row>
    <row r="10" spans="1:30" ht="18" customHeight="1">
      <c r="A10" s="388">
        <f>AVERAGE(E10:L10)</f>
        <v>66.35</v>
      </c>
      <c r="B10" s="388"/>
      <c r="C10" s="388"/>
      <c r="D10" s="388"/>
      <c r="E10" s="380">
        <v>66.2</v>
      </c>
      <c r="F10" s="380"/>
      <c r="G10" s="380"/>
      <c r="H10" s="380"/>
      <c r="I10" s="380">
        <v>66.5</v>
      </c>
      <c r="J10" s="380"/>
      <c r="K10" s="380"/>
      <c r="L10" s="380"/>
      <c r="M10" s="283"/>
      <c r="N10" s="379" t="s">
        <v>613</v>
      </c>
      <c r="O10" s="379"/>
      <c r="P10" s="379"/>
      <c r="Q10" s="157"/>
      <c r="R10" s="141">
        <v>71.3</v>
      </c>
      <c r="S10" s="283"/>
      <c r="T10" s="379" t="s">
        <v>612</v>
      </c>
      <c r="U10" s="379"/>
      <c r="V10" s="379"/>
      <c r="W10" s="379"/>
      <c r="X10" s="379"/>
      <c r="Y10" s="315"/>
      <c r="Z10" s="141">
        <v>61.9</v>
      </c>
      <c r="AA10" s="73">
        <v>57566</v>
      </c>
      <c r="AB10" s="316">
        <v>50.77</v>
      </c>
      <c r="AC10" s="73">
        <v>709</v>
      </c>
      <c r="AD10" s="283">
        <v>0.63</v>
      </c>
    </row>
    <row r="11" spans="4:30" ht="13.5" customHeight="1">
      <c r="D11" s="44"/>
      <c r="E11" s="44"/>
      <c r="F11" s="44"/>
      <c r="G11" s="44"/>
      <c r="H11" s="84"/>
      <c r="I11" s="84"/>
      <c r="J11" s="84"/>
      <c r="K11" s="84"/>
      <c r="L11" s="84"/>
      <c r="M11" s="84"/>
      <c r="N11" s="84"/>
      <c r="O11" s="84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33"/>
      <c r="AC11" s="33"/>
      <c r="AD11" s="33"/>
    </row>
    <row r="12" spans="4:30" ht="13.5" customHeight="1">
      <c r="D12" s="44"/>
      <c r="E12" s="44"/>
      <c r="F12" s="44"/>
      <c r="G12" s="44"/>
      <c r="H12" s="84"/>
      <c r="I12" s="84"/>
      <c r="J12" s="84"/>
      <c r="K12" s="84"/>
      <c r="L12" s="84"/>
      <c r="M12" s="84"/>
      <c r="N12" s="84"/>
      <c r="O12" s="84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3"/>
      <c r="AC12" s="33"/>
      <c r="AD12" s="33"/>
    </row>
    <row r="13" spans="18:30" ht="13.5" customHeight="1"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4:46" ht="13.5" customHeight="1" thickBot="1">
      <c r="D14" s="57"/>
      <c r="E14" s="57"/>
      <c r="F14" s="57"/>
      <c r="G14" s="57"/>
      <c r="H14" s="84"/>
      <c r="I14" s="84"/>
      <c r="J14" s="84"/>
      <c r="K14" s="84"/>
      <c r="L14" s="84"/>
      <c r="M14" s="84"/>
      <c r="N14" s="84"/>
      <c r="O14" s="84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30" ht="18" customHeight="1">
      <c r="A15" s="329" t="s">
        <v>393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30"/>
      <c r="M15" s="334" t="s">
        <v>394</v>
      </c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 t="s">
        <v>395</v>
      </c>
      <c r="AB15" s="334"/>
      <c r="AC15" s="334"/>
      <c r="AD15" s="335"/>
    </row>
    <row r="16" spans="1:46" ht="18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86"/>
      <c r="M16" s="325" t="s">
        <v>396</v>
      </c>
      <c r="N16" s="325"/>
      <c r="O16" s="325"/>
      <c r="P16" s="325"/>
      <c r="Q16" s="325"/>
      <c r="R16" s="325"/>
      <c r="S16" s="325" t="s">
        <v>397</v>
      </c>
      <c r="T16" s="325"/>
      <c r="U16" s="325"/>
      <c r="V16" s="325"/>
      <c r="W16" s="325"/>
      <c r="X16" s="325"/>
      <c r="Y16" s="325"/>
      <c r="Z16" s="325"/>
      <c r="AA16" s="325" t="s">
        <v>398</v>
      </c>
      <c r="AB16" s="325"/>
      <c r="AC16" s="325" t="s">
        <v>399</v>
      </c>
      <c r="AD16" s="326"/>
      <c r="AM16" s="11"/>
      <c r="AN16" s="11"/>
      <c r="AO16" s="11"/>
      <c r="AP16" s="11"/>
      <c r="AQ16" s="11"/>
      <c r="AR16" s="11"/>
      <c r="AS16" s="11"/>
      <c r="AT16" s="11"/>
    </row>
    <row r="17" spans="1:46" ht="18" customHeight="1">
      <c r="A17" s="370" t="s">
        <v>361</v>
      </c>
      <c r="B17" s="370"/>
      <c r="C17" s="370"/>
      <c r="D17" s="371"/>
      <c r="E17" s="326" t="s">
        <v>491</v>
      </c>
      <c r="F17" s="370"/>
      <c r="G17" s="370"/>
      <c r="H17" s="371"/>
      <c r="I17" s="326" t="s">
        <v>492</v>
      </c>
      <c r="J17" s="370"/>
      <c r="K17" s="370"/>
      <c r="L17" s="371"/>
      <c r="M17" s="66"/>
      <c r="N17" s="370" t="s">
        <v>400</v>
      </c>
      <c r="O17" s="370"/>
      <c r="P17" s="370"/>
      <c r="Q17" s="67"/>
      <c r="R17" s="67" t="s">
        <v>401</v>
      </c>
      <c r="S17" s="6"/>
      <c r="T17" s="370" t="s">
        <v>400</v>
      </c>
      <c r="U17" s="370"/>
      <c r="V17" s="370"/>
      <c r="W17" s="370"/>
      <c r="X17" s="370"/>
      <c r="Y17" s="68"/>
      <c r="Z17" s="66" t="s">
        <v>401</v>
      </c>
      <c r="AA17" s="78" t="s">
        <v>402</v>
      </c>
      <c r="AB17" s="78" t="s">
        <v>403</v>
      </c>
      <c r="AC17" s="78" t="s">
        <v>402</v>
      </c>
      <c r="AD17" s="78" t="s">
        <v>403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ht="18" customHeight="1">
      <c r="A18" s="389">
        <v>58.3</v>
      </c>
      <c r="B18" s="389"/>
      <c r="C18" s="389"/>
      <c r="D18" s="389"/>
      <c r="E18" s="389">
        <v>57.7</v>
      </c>
      <c r="F18" s="389"/>
      <c r="G18" s="389"/>
      <c r="H18" s="389"/>
      <c r="I18" s="389">
        <v>58.8</v>
      </c>
      <c r="J18" s="389"/>
      <c r="K18" s="389"/>
      <c r="L18" s="389"/>
      <c r="N18" s="351" t="s">
        <v>324</v>
      </c>
      <c r="O18" s="351"/>
      <c r="P18" s="351"/>
      <c r="R18" s="155">
        <v>64.8</v>
      </c>
      <c r="T18" s="351" t="s">
        <v>484</v>
      </c>
      <c r="U18" s="351"/>
      <c r="V18" s="351"/>
      <c r="W18" s="351"/>
      <c r="X18" s="351"/>
      <c r="Z18" s="155">
        <v>54.4</v>
      </c>
      <c r="AA18" s="4">
        <v>40021</v>
      </c>
      <c r="AB18" s="156">
        <v>42.9</v>
      </c>
      <c r="AC18" s="4">
        <v>4175</v>
      </c>
      <c r="AD18" s="156">
        <v>4.48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18" customHeight="1">
      <c r="A19" s="389">
        <v>65.5</v>
      </c>
      <c r="B19" s="389"/>
      <c r="C19" s="389"/>
      <c r="D19" s="389"/>
      <c r="E19" s="389">
        <v>64.5</v>
      </c>
      <c r="F19" s="389"/>
      <c r="G19" s="389"/>
      <c r="H19" s="389"/>
      <c r="I19" s="389">
        <v>66.5</v>
      </c>
      <c r="J19" s="389"/>
      <c r="K19" s="389"/>
      <c r="L19" s="389"/>
      <c r="N19" s="383" t="s">
        <v>328</v>
      </c>
      <c r="O19" s="383"/>
      <c r="P19" s="383"/>
      <c r="R19" s="155">
        <v>70.6</v>
      </c>
      <c r="T19" s="383" t="s">
        <v>343</v>
      </c>
      <c r="U19" s="383"/>
      <c r="V19" s="383"/>
      <c r="W19" s="383"/>
      <c r="X19" s="383"/>
      <c r="Z19" s="155">
        <v>60.6</v>
      </c>
      <c r="AA19" s="4">
        <v>45845</v>
      </c>
      <c r="AB19" s="156">
        <v>42.69</v>
      </c>
      <c r="AC19" s="4">
        <v>4973</v>
      </c>
      <c r="AD19" s="156">
        <v>4.63</v>
      </c>
      <c r="AE19" s="29"/>
      <c r="AF19" s="29"/>
      <c r="AG19" s="29"/>
      <c r="AH19" s="29"/>
      <c r="AI19" s="29"/>
      <c r="AJ19" s="29"/>
      <c r="AK19" s="2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30" ht="18" customHeight="1">
      <c r="A20" s="388">
        <f>AVERAGE(E20:L20)</f>
        <v>66.35</v>
      </c>
      <c r="B20" s="388"/>
      <c r="C20" s="388"/>
      <c r="D20" s="388"/>
      <c r="E20" s="380">
        <v>66.2</v>
      </c>
      <c r="F20" s="380"/>
      <c r="G20" s="380"/>
      <c r="H20" s="380"/>
      <c r="I20" s="380">
        <v>66.5</v>
      </c>
      <c r="J20" s="380"/>
      <c r="K20" s="380"/>
      <c r="L20" s="380"/>
      <c r="M20" s="283"/>
      <c r="N20" s="379" t="s">
        <v>613</v>
      </c>
      <c r="O20" s="379"/>
      <c r="P20" s="379"/>
      <c r="Q20" s="157"/>
      <c r="R20" s="141">
        <v>71.3</v>
      </c>
      <c r="S20" s="283"/>
      <c r="T20" s="379" t="s">
        <v>612</v>
      </c>
      <c r="U20" s="379"/>
      <c r="V20" s="379"/>
      <c r="W20" s="379"/>
      <c r="X20" s="379"/>
      <c r="Y20" s="315"/>
      <c r="Z20" s="141">
        <v>61.9</v>
      </c>
      <c r="AA20" s="73">
        <v>45786</v>
      </c>
      <c r="AB20" s="316">
        <v>40.09</v>
      </c>
      <c r="AC20" s="73">
        <v>659</v>
      </c>
      <c r="AD20" s="283">
        <v>0.58</v>
      </c>
    </row>
    <row r="21" spans="8:46" ht="18.75" customHeight="1">
      <c r="H21" s="84"/>
      <c r="I21" s="84"/>
      <c r="J21" s="84"/>
      <c r="K21" s="84"/>
      <c r="L21" s="84"/>
      <c r="M21" s="84"/>
      <c r="N21" s="84"/>
      <c r="O21" s="84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33"/>
      <c r="AC21" s="142"/>
      <c r="AD21" s="33"/>
      <c r="AE21" s="29"/>
      <c r="AF21" s="29"/>
      <c r="AG21" s="29"/>
      <c r="AH21" s="29"/>
      <c r="AI21" s="29"/>
      <c r="AJ21" s="29"/>
      <c r="AK21" s="2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4:46" ht="18.75" customHeight="1" thickBot="1">
      <c r="D22" s="57"/>
      <c r="E22" s="57"/>
      <c r="F22" s="57"/>
      <c r="G22" s="57"/>
      <c r="H22" s="42"/>
      <c r="I22" s="42"/>
      <c r="J22" s="42"/>
      <c r="K22" s="42"/>
      <c r="L22" s="42"/>
      <c r="M22" s="42"/>
      <c r="N22" s="42"/>
      <c r="O22" s="4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9"/>
      <c r="AF22" s="19"/>
      <c r="AG22" s="19"/>
      <c r="AH22" s="19"/>
      <c r="AI22" s="29"/>
      <c r="AJ22" s="29"/>
      <c r="AK22" s="29"/>
      <c r="AL22" s="19"/>
      <c r="AM22" s="19"/>
      <c r="AN22" s="19"/>
      <c r="AO22" s="19"/>
      <c r="AP22" s="19"/>
      <c r="AQ22" s="19"/>
      <c r="AR22" s="29"/>
      <c r="AS22" s="29"/>
      <c r="AT22" s="29"/>
    </row>
    <row r="23" spans="1:30" ht="18" customHeight="1">
      <c r="A23" s="329" t="s">
        <v>393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30"/>
      <c r="M23" s="334" t="s">
        <v>394</v>
      </c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 t="s">
        <v>94</v>
      </c>
      <c r="AB23" s="334"/>
      <c r="AC23" s="334"/>
      <c r="AD23" s="335"/>
    </row>
    <row r="24" spans="1:30" ht="18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86"/>
      <c r="M24" s="325" t="s">
        <v>396</v>
      </c>
      <c r="N24" s="325"/>
      <c r="O24" s="325"/>
      <c r="P24" s="325"/>
      <c r="Q24" s="325"/>
      <c r="R24" s="325"/>
      <c r="S24" s="325" t="s">
        <v>397</v>
      </c>
      <c r="T24" s="325"/>
      <c r="U24" s="325"/>
      <c r="V24" s="325"/>
      <c r="W24" s="325"/>
      <c r="X24" s="325"/>
      <c r="Y24" s="325"/>
      <c r="Z24" s="325"/>
      <c r="AA24" s="325" t="s">
        <v>398</v>
      </c>
      <c r="AB24" s="325"/>
      <c r="AC24" s="325" t="s">
        <v>399</v>
      </c>
      <c r="AD24" s="326"/>
    </row>
    <row r="25" spans="1:30" ht="18" customHeight="1">
      <c r="A25" s="370" t="s">
        <v>361</v>
      </c>
      <c r="B25" s="370"/>
      <c r="C25" s="370"/>
      <c r="D25" s="371"/>
      <c r="E25" s="326" t="s">
        <v>491</v>
      </c>
      <c r="F25" s="370"/>
      <c r="G25" s="370"/>
      <c r="H25" s="371"/>
      <c r="I25" s="326" t="s">
        <v>492</v>
      </c>
      <c r="J25" s="370"/>
      <c r="K25" s="370"/>
      <c r="L25" s="371"/>
      <c r="M25" s="66"/>
      <c r="N25" s="370" t="s">
        <v>400</v>
      </c>
      <c r="O25" s="370"/>
      <c r="P25" s="370"/>
      <c r="Q25" s="67"/>
      <c r="R25" s="67" t="s">
        <v>401</v>
      </c>
      <c r="S25" s="6"/>
      <c r="T25" s="370" t="s">
        <v>400</v>
      </c>
      <c r="U25" s="370"/>
      <c r="V25" s="370"/>
      <c r="W25" s="370"/>
      <c r="X25" s="370"/>
      <c r="Y25" s="68"/>
      <c r="Z25" s="66" t="s">
        <v>401</v>
      </c>
      <c r="AA25" s="78" t="s">
        <v>402</v>
      </c>
      <c r="AB25" s="78" t="s">
        <v>403</v>
      </c>
      <c r="AC25" s="78" t="s">
        <v>402</v>
      </c>
      <c r="AD25" s="78" t="s">
        <v>403</v>
      </c>
    </row>
    <row r="26" spans="1:30" ht="18" customHeight="1">
      <c r="A26" s="389">
        <v>53.3</v>
      </c>
      <c r="B26" s="389"/>
      <c r="C26" s="389"/>
      <c r="D26" s="389"/>
      <c r="E26" s="389">
        <v>52.5</v>
      </c>
      <c r="F26" s="389"/>
      <c r="G26" s="389"/>
      <c r="H26" s="389"/>
      <c r="I26" s="389">
        <v>54.1</v>
      </c>
      <c r="J26" s="389"/>
      <c r="K26" s="389"/>
      <c r="L26" s="389"/>
      <c r="N26" s="351" t="s">
        <v>328</v>
      </c>
      <c r="O26" s="351"/>
      <c r="P26" s="351"/>
      <c r="R26" s="155">
        <v>59.5</v>
      </c>
      <c r="T26" s="351" t="s">
        <v>343</v>
      </c>
      <c r="U26" s="351"/>
      <c r="V26" s="351"/>
      <c r="W26" s="351"/>
      <c r="X26" s="351"/>
      <c r="Z26" s="155">
        <v>48</v>
      </c>
      <c r="AA26" s="4">
        <v>1407437</v>
      </c>
      <c r="AB26" s="155">
        <v>28</v>
      </c>
      <c r="AC26" s="4">
        <v>630196</v>
      </c>
      <c r="AD26" s="155">
        <v>12.5</v>
      </c>
    </row>
    <row r="27" spans="1:46" ht="18" customHeight="1">
      <c r="A27" s="389">
        <v>56.1</v>
      </c>
      <c r="B27" s="389"/>
      <c r="C27" s="389"/>
      <c r="D27" s="389"/>
      <c r="E27" s="389">
        <v>55.7</v>
      </c>
      <c r="F27" s="389"/>
      <c r="G27" s="389"/>
      <c r="H27" s="389"/>
      <c r="I27" s="389">
        <v>56.4</v>
      </c>
      <c r="J27" s="389"/>
      <c r="K27" s="389"/>
      <c r="L27" s="389"/>
      <c r="N27" s="351" t="s">
        <v>328</v>
      </c>
      <c r="O27" s="351"/>
      <c r="P27" s="351"/>
      <c r="R27" s="155">
        <v>62</v>
      </c>
      <c r="T27" s="351" t="s">
        <v>343</v>
      </c>
      <c r="U27" s="351"/>
      <c r="V27" s="351"/>
      <c r="W27" s="351"/>
      <c r="X27" s="351"/>
      <c r="Z27" s="155">
        <v>51.3</v>
      </c>
      <c r="AA27" s="4">
        <v>1014293</v>
      </c>
      <c r="AB27" s="155">
        <v>18.3</v>
      </c>
      <c r="AC27" s="4">
        <v>827091</v>
      </c>
      <c r="AD27" s="155">
        <v>14.9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8" customHeight="1">
      <c r="A28" s="388">
        <v>57.9</v>
      </c>
      <c r="B28" s="388"/>
      <c r="C28" s="388"/>
      <c r="D28" s="388"/>
      <c r="E28" s="388">
        <v>57.8</v>
      </c>
      <c r="F28" s="388"/>
      <c r="G28" s="388"/>
      <c r="H28" s="388"/>
      <c r="I28" s="388">
        <v>58</v>
      </c>
      <c r="J28" s="388"/>
      <c r="K28" s="388"/>
      <c r="L28" s="388"/>
      <c r="M28" s="76"/>
      <c r="N28" s="379" t="s">
        <v>328</v>
      </c>
      <c r="O28" s="379"/>
      <c r="P28" s="379"/>
      <c r="Q28" s="76"/>
      <c r="R28" s="141">
        <v>63.6</v>
      </c>
      <c r="S28" s="76"/>
      <c r="T28" s="379" t="s">
        <v>484</v>
      </c>
      <c r="U28" s="379"/>
      <c r="V28" s="379"/>
      <c r="W28" s="379"/>
      <c r="X28" s="379"/>
      <c r="Y28" s="76"/>
      <c r="Z28" s="141">
        <v>53.1</v>
      </c>
      <c r="AA28" s="73">
        <v>1087743</v>
      </c>
      <c r="AB28" s="141">
        <v>18.4</v>
      </c>
      <c r="AC28" s="73">
        <v>683629</v>
      </c>
      <c r="AD28" s="141">
        <v>11.6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8:25" ht="18.75" customHeight="1">
      <c r="H29" s="84"/>
      <c r="I29" s="84"/>
      <c r="J29" s="84"/>
      <c r="K29" s="84"/>
      <c r="L29" s="84"/>
      <c r="M29" s="84"/>
      <c r="N29" s="84"/>
      <c r="O29" s="84"/>
      <c r="R29" s="142"/>
      <c r="S29" s="142"/>
      <c r="T29" s="142"/>
      <c r="U29" s="142"/>
      <c r="V29" s="142"/>
      <c r="W29" s="142"/>
      <c r="X29" s="142"/>
      <c r="Y29" s="142"/>
    </row>
    <row r="30" spans="4:46" ht="18.75" customHeight="1" thickBot="1">
      <c r="D30" s="57"/>
      <c r="E30" s="57"/>
      <c r="F30" s="57"/>
      <c r="G30" s="57"/>
      <c r="H30" s="84"/>
      <c r="I30" s="84"/>
      <c r="J30" s="84"/>
      <c r="K30" s="84"/>
      <c r="L30" s="84"/>
      <c r="M30" s="84"/>
      <c r="N30" s="84"/>
      <c r="O30" s="84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33"/>
      <c r="AC30" s="33"/>
      <c r="AD30" s="3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ht="18" customHeight="1">
      <c r="A31" s="329" t="s">
        <v>404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30"/>
      <c r="Q31" s="329" t="s">
        <v>405</v>
      </c>
      <c r="R31" s="329"/>
      <c r="S31" s="329"/>
      <c r="T31" s="329"/>
      <c r="U31" s="329"/>
      <c r="V31" s="329"/>
      <c r="W31" s="329"/>
      <c r="X31" s="329"/>
      <c r="Y31" s="329"/>
      <c r="Z31" s="330"/>
      <c r="AA31" s="335" t="s">
        <v>406</v>
      </c>
      <c r="AB31" s="374"/>
      <c r="AC31" s="374"/>
      <c r="AD31" s="374"/>
      <c r="AE31" s="19"/>
      <c r="AF31" s="19"/>
      <c r="AG31" s="19"/>
      <c r="AH31" s="19"/>
      <c r="AI31" s="19"/>
      <c r="AJ31" s="19"/>
      <c r="AK31" s="1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1:46" ht="18" customHeight="1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2"/>
      <c r="Q32" s="331"/>
      <c r="R32" s="331"/>
      <c r="S32" s="331"/>
      <c r="T32" s="331"/>
      <c r="U32" s="331"/>
      <c r="V32" s="331"/>
      <c r="W32" s="331"/>
      <c r="X32" s="331"/>
      <c r="Y32" s="331"/>
      <c r="Z32" s="332"/>
      <c r="AA32" s="326" t="s">
        <v>396</v>
      </c>
      <c r="AB32" s="371"/>
      <c r="AC32" s="326" t="s">
        <v>397</v>
      </c>
      <c r="AD32" s="370"/>
      <c r="AE32" s="19"/>
      <c r="AF32" s="19"/>
      <c r="AG32" s="19"/>
      <c r="AH32" s="19"/>
      <c r="AI32" s="19"/>
      <c r="AJ32" s="19"/>
      <c r="AK32" s="1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ht="18" customHeight="1">
      <c r="A33" s="371" t="s">
        <v>361</v>
      </c>
      <c r="B33" s="325"/>
      <c r="C33" s="325"/>
      <c r="D33" s="325"/>
      <c r="E33" s="325"/>
      <c r="F33" s="325"/>
      <c r="G33" s="325" t="s">
        <v>491</v>
      </c>
      <c r="H33" s="325"/>
      <c r="I33" s="325"/>
      <c r="J33" s="325"/>
      <c r="K33" s="325"/>
      <c r="L33" s="325"/>
      <c r="M33" s="325"/>
      <c r="N33" s="325" t="s">
        <v>492</v>
      </c>
      <c r="O33" s="325"/>
      <c r="P33" s="325"/>
      <c r="Q33" s="325" t="s">
        <v>361</v>
      </c>
      <c r="R33" s="325"/>
      <c r="S33" s="325"/>
      <c r="T33" s="326" t="s">
        <v>491</v>
      </c>
      <c r="U33" s="370"/>
      <c r="V33" s="370"/>
      <c r="W33" s="371"/>
      <c r="X33" s="326" t="s">
        <v>492</v>
      </c>
      <c r="Y33" s="370"/>
      <c r="Z33" s="371"/>
      <c r="AA33" s="5" t="s">
        <v>400</v>
      </c>
      <c r="AB33" s="5" t="s">
        <v>401</v>
      </c>
      <c r="AC33" s="5" t="s">
        <v>400</v>
      </c>
      <c r="AD33" s="6" t="s">
        <v>401</v>
      </c>
      <c r="AE33" s="19"/>
      <c r="AF33" s="19"/>
      <c r="AG33" s="19"/>
      <c r="AH33" s="19"/>
      <c r="AI33" s="19"/>
      <c r="AJ33" s="19"/>
      <c r="AK33" s="1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ht="18" customHeight="1">
      <c r="A34" s="385">
        <v>53.2</v>
      </c>
      <c r="B34" s="385"/>
      <c r="C34" s="385"/>
      <c r="D34" s="385"/>
      <c r="E34" s="385"/>
      <c r="F34" s="385"/>
      <c r="G34" s="385">
        <v>52.4</v>
      </c>
      <c r="H34" s="385"/>
      <c r="I34" s="385"/>
      <c r="J34" s="385"/>
      <c r="K34" s="385"/>
      <c r="L34" s="385"/>
      <c r="M34" s="385"/>
      <c r="N34" s="385">
        <v>54</v>
      </c>
      <c r="O34" s="385"/>
      <c r="P34" s="385"/>
      <c r="Q34" s="385">
        <v>56.4</v>
      </c>
      <c r="R34" s="385"/>
      <c r="S34" s="385"/>
      <c r="T34" s="385">
        <v>56</v>
      </c>
      <c r="U34" s="385"/>
      <c r="V34" s="385"/>
      <c r="W34" s="385"/>
      <c r="X34" s="385">
        <v>56.9</v>
      </c>
      <c r="Y34" s="385"/>
      <c r="Z34" s="385"/>
      <c r="AA34" s="159" t="s">
        <v>95</v>
      </c>
      <c r="AB34" s="139">
        <v>59.4</v>
      </c>
      <c r="AC34" s="173" t="s">
        <v>96</v>
      </c>
      <c r="AD34" s="139">
        <v>48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30" ht="18" customHeight="1">
      <c r="A35" s="382">
        <v>56</v>
      </c>
      <c r="B35" s="382"/>
      <c r="C35" s="382"/>
      <c r="D35" s="382"/>
      <c r="E35" s="382"/>
      <c r="F35" s="382"/>
      <c r="G35" s="382">
        <v>55.7</v>
      </c>
      <c r="H35" s="382"/>
      <c r="I35" s="382"/>
      <c r="J35" s="382"/>
      <c r="K35" s="382"/>
      <c r="L35" s="382"/>
      <c r="M35" s="382"/>
      <c r="N35" s="382">
        <v>56.4</v>
      </c>
      <c r="O35" s="382"/>
      <c r="P35" s="382"/>
      <c r="Q35" s="382">
        <v>56.6</v>
      </c>
      <c r="R35" s="382"/>
      <c r="S35" s="382"/>
      <c r="T35" s="382">
        <v>56.6</v>
      </c>
      <c r="U35" s="382"/>
      <c r="V35" s="382"/>
      <c r="W35" s="382"/>
      <c r="X35" s="382">
        <v>56.5</v>
      </c>
      <c r="Y35" s="382"/>
      <c r="Z35" s="382"/>
      <c r="AA35" s="14" t="s">
        <v>95</v>
      </c>
      <c r="AB35" s="155">
        <v>61.9</v>
      </c>
      <c r="AC35" s="32" t="s">
        <v>611</v>
      </c>
      <c r="AD35" s="155">
        <v>51.3</v>
      </c>
    </row>
    <row r="36" spans="1:30" ht="18" customHeight="1">
      <c r="A36" s="387">
        <v>57.9</v>
      </c>
      <c r="B36" s="387"/>
      <c r="C36" s="387"/>
      <c r="D36" s="387"/>
      <c r="E36" s="387"/>
      <c r="F36" s="387"/>
      <c r="G36" s="387">
        <v>57.8</v>
      </c>
      <c r="H36" s="387"/>
      <c r="I36" s="387"/>
      <c r="J36" s="387"/>
      <c r="K36" s="387"/>
      <c r="L36" s="387"/>
      <c r="M36" s="387"/>
      <c r="N36" s="387">
        <v>58</v>
      </c>
      <c r="O36" s="387"/>
      <c r="P36" s="387"/>
      <c r="Q36" s="387">
        <v>58.6</v>
      </c>
      <c r="R36" s="387"/>
      <c r="S36" s="387"/>
      <c r="T36" s="387">
        <v>58.9</v>
      </c>
      <c r="U36" s="387"/>
      <c r="V36" s="387"/>
      <c r="W36" s="387"/>
      <c r="X36" s="387">
        <v>58.4</v>
      </c>
      <c r="Y36" s="387"/>
      <c r="Z36" s="387"/>
      <c r="AA36" s="157" t="s">
        <v>63</v>
      </c>
      <c r="AB36" s="141">
        <v>63.5</v>
      </c>
      <c r="AC36" s="247" t="s">
        <v>64</v>
      </c>
      <c r="AD36" s="141">
        <v>53.1</v>
      </c>
    </row>
    <row r="37" ht="18.75" customHeight="1"/>
    <row r="38" spans="4:7" ht="18.75" customHeight="1" thickBot="1">
      <c r="D38" s="57"/>
      <c r="E38" s="57"/>
      <c r="F38" s="57"/>
      <c r="G38" s="57"/>
    </row>
    <row r="39" spans="1:30" ht="18" customHeight="1">
      <c r="A39" s="329" t="s">
        <v>393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30"/>
      <c r="M39" s="334" t="s">
        <v>394</v>
      </c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 t="s">
        <v>395</v>
      </c>
      <c r="AB39" s="334"/>
      <c r="AC39" s="334"/>
      <c r="AD39" s="335"/>
    </row>
    <row r="40" spans="1:30" ht="18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86"/>
      <c r="M40" s="325" t="s">
        <v>396</v>
      </c>
      <c r="N40" s="325"/>
      <c r="O40" s="325"/>
      <c r="P40" s="325"/>
      <c r="Q40" s="325"/>
      <c r="R40" s="325"/>
      <c r="S40" s="325" t="s">
        <v>397</v>
      </c>
      <c r="T40" s="325"/>
      <c r="U40" s="325"/>
      <c r="V40" s="325"/>
      <c r="W40" s="325"/>
      <c r="X40" s="325"/>
      <c r="Y40" s="325"/>
      <c r="Z40" s="325"/>
      <c r="AA40" s="325" t="s">
        <v>398</v>
      </c>
      <c r="AB40" s="325"/>
      <c r="AC40" s="325" t="s">
        <v>399</v>
      </c>
      <c r="AD40" s="326"/>
    </row>
    <row r="41" spans="1:30" ht="18" customHeight="1">
      <c r="A41" s="370" t="s">
        <v>361</v>
      </c>
      <c r="B41" s="370"/>
      <c r="C41" s="370"/>
      <c r="D41" s="371"/>
      <c r="E41" s="326" t="s">
        <v>491</v>
      </c>
      <c r="F41" s="370"/>
      <c r="G41" s="370"/>
      <c r="H41" s="371"/>
      <c r="I41" s="326" t="s">
        <v>492</v>
      </c>
      <c r="J41" s="370"/>
      <c r="K41" s="370"/>
      <c r="L41" s="371"/>
      <c r="M41" s="66"/>
      <c r="N41" s="370" t="s">
        <v>400</v>
      </c>
      <c r="O41" s="370"/>
      <c r="P41" s="370"/>
      <c r="Q41" s="67"/>
      <c r="R41" s="67" t="s">
        <v>401</v>
      </c>
      <c r="S41" s="6"/>
      <c r="T41" s="370" t="s">
        <v>400</v>
      </c>
      <c r="U41" s="370"/>
      <c r="V41" s="370"/>
      <c r="W41" s="370"/>
      <c r="X41" s="370"/>
      <c r="Y41" s="68"/>
      <c r="Z41" s="66" t="s">
        <v>401</v>
      </c>
      <c r="AA41" s="78" t="s">
        <v>402</v>
      </c>
      <c r="AB41" s="78" t="s">
        <v>403</v>
      </c>
      <c r="AC41" s="78" t="s">
        <v>402</v>
      </c>
      <c r="AD41" s="78" t="s">
        <v>403</v>
      </c>
    </row>
    <row r="42" spans="1:30" ht="18" customHeight="1">
      <c r="A42" s="385">
        <v>50.1</v>
      </c>
      <c r="B42" s="385"/>
      <c r="C42" s="385"/>
      <c r="D42" s="385"/>
      <c r="E42" s="385">
        <v>48.2</v>
      </c>
      <c r="F42" s="385"/>
      <c r="G42" s="385"/>
      <c r="H42" s="385"/>
      <c r="I42" s="385">
        <v>51.9</v>
      </c>
      <c r="J42" s="385"/>
      <c r="K42" s="385"/>
      <c r="L42" s="385"/>
      <c r="M42" s="19"/>
      <c r="N42" s="381" t="s">
        <v>329</v>
      </c>
      <c r="O42" s="381"/>
      <c r="P42" s="381"/>
      <c r="Q42" s="14"/>
      <c r="R42" s="139">
        <v>57.3</v>
      </c>
      <c r="S42" s="19"/>
      <c r="T42" s="381" t="s">
        <v>326</v>
      </c>
      <c r="U42" s="381"/>
      <c r="V42" s="381"/>
      <c r="W42" s="381"/>
      <c r="X42" s="381"/>
      <c r="Y42" s="42"/>
      <c r="Z42" s="139">
        <v>41.9</v>
      </c>
      <c r="AA42" s="113">
        <v>31887</v>
      </c>
      <c r="AB42" s="139">
        <v>43.1</v>
      </c>
      <c r="AC42" s="113">
        <v>21399</v>
      </c>
      <c r="AD42" s="139">
        <v>29</v>
      </c>
    </row>
    <row r="43" spans="1:30" ht="18" customHeight="1">
      <c r="A43" s="384" t="s">
        <v>482</v>
      </c>
      <c r="B43" s="384"/>
      <c r="C43" s="384"/>
      <c r="D43" s="384"/>
      <c r="E43" s="384" t="s">
        <v>482</v>
      </c>
      <c r="F43" s="384"/>
      <c r="G43" s="384"/>
      <c r="H43" s="384"/>
      <c r="I43" s="384" t="s">
        <v>482</v>
      </c>
      <c r="J43" s="384"/>
      <c r="K43" s="384"/>
      <c r="L43" s="384"/>
      <c r="M43" s="19"/>
      <c r="N43" s="381" t="s">
        <v>328</v>
      </c>
      <c r="O43" s="381"/>
      <c r="P43" s="381"/>
      <c r="Q43" s="14"/>
      <c r="R43" s="139">
        <v>52.4</v>
      </c>
      <c r="S43" s="19"/>
      <c r="T43" s="381" t="s">
        <v>333</v>
      </c>
      <c r="U43" s="381"/>
      <c r="V43" s="381"/>
      <c r="W43" s="381"/>
      <c r="X43" s="381"/>
      <c r="Y43" s="42"/>
      <c r="Z43" s="139">
        <v>44.2</v>
      </c>
      <c r="AA43" s="113">
        <v>29281</v>
      </c>
      <c r="AB43" s="139">
        <v>40.9</v>
      </c>
      <c r="AC43" s="113">
        <v>16945</v>
      </c>
      <c r="AD43" s="139">
        <v>23.7</v>
      </c>
    </row>
    <row r="44" spans="1:30" ht="18" customHeight="1">
      <c r="A44" s="382">
        <v>44</v>
      </c>
      <c r="B44" s="382"/>
      <c r="C44" s="382"/>
      <c r="D44" s="382"/>
      <c r="E44" s="382">
        <v>42.8</v>
      </c>
      <c r="F44" s="382"/>
      <c r="G44" s="382"/>
      <c r="H44" s="382"/>
      <c r="I44" s="382">
        <v>45.1</v>
      </c>
      <c r="J44" s="382"/>
      <c r="K44" s="382"/>
      <c r="L44" s="382"/>
      <c r="M44" s="19"/>
      <c r="N44" s="383" t="s">
        <v>339</v>
      </c>
      <c r="O44" s="383"/>
      <c r="P44" s="383"/>
      <c r="Q44" s="164"/>
      <c r="R44" s="155">
        <v>50.3</v>
      </c>
      <c r="S44" s="19"/>
      <c r="T44" s="383" t="s">
        <v>326</v>
      </c>
      <c r="U44" s="383"/>
      <c r="V44" s="383"/>
      <c r="W44" s="383"/>
      <c r="X44" s="383"/>
      <c r="Y44" s="251"/>
      <c r="Z44" s="155">
        <v>34.1</v>
      </c>
      <c r="AA44" s="4">
        <v>19095</v>
      </c>
      <c r="AB44" s="155">
        <v>26.9</v>
      </c>
      <c r="AC44" s="4">
        <v>16555</v>
      </c>
      <c r="AD44" s="155">
        <v>23.4</v>
      </c>
    </row>
    <row r="45" spans="1:30" ht="18" customHeight="1">
      <c r="A45" s="380">
        <f>AVERAGE(E45:L45)</f>
        <v>54.5</v>
      </c>
      <c r="B45" s="380"/>
      <c r="C45" s="380"/>
      <c r="D45" s="380"/>
      <c r="E45" s="380">
        <v>54.3</v>
      </c>
      <c r="F45" s="380"/>
      <c r="G45" s="380"/>
      <c r="H45" s="380"/>
      <c r="I45" s="380">
        <v>54.7</v>
      </c>
      <c r="J45" s="380"/>
      <c r="K45" s="380"/>
      <c r="L45" s="380"/>
      <c r="M45" s="283"/>
      <c r="N45" s="379" t="s">
        <v>610</v>
      </c>
      <c r="O45" s="379"/>
      <c r="P45" s="379"/>
      <c r="Q45" s="157"/>
      <c r="R45" s="141">
        <v>59.3</v>
      </c>
      <c r="S45" s="283"/>
      <c r="T45" s="379" t="s">
        <v>609</v>
      </c>
      <c r="U45" s="379"/>
      <c r="V45" s="379"/>
      <c r="W45" s="379"/>
      <c r="X45" s="379"/>
      <c r="Y45" s="315"/>
      <c r="Z45" s="141">
        <v>45.4</v>
      </c>
      <c r="AA45" s="73">
        <v>41382</v>
      </c>
      <c r="AB45" s="141">
        <v>45.1</v>
      </c>
      <c r="AC45" s="73">
        <v>23125</v>
      </c>
      <c r="AD45" s="283">
        <v>25.2</v>
      </c>
    </row>
    <row r="46" spans="4:7" ht="13.5" customHeight="1">
      <c r="D46" s="160"/>
      <c r="E46" s="160"/>
      <c r="F46" s="160"/>
      <c r="G46" s="160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9.75" customHeight="1"/>
    <row r="59" ht="7.5" customHeight="1"/>
    <row r="60" ht="9.75" customHeight="1"/>
    <row r="61" ht="9.75" customHeight="1"/>
    <row r="62" ht="7.5" customHeight="1"/>
    <row r="63" ht="9.75" customHeight="1"/>
    <row r="64" ht="9.75" customHeight="1"/>
    <row r="65" ht="7.5" customHeight="1"/>
    <row r="66" ht="9.75" customHeight="1"/>
    <row r="67" ht="9.75" customHeight="1"/>
    <row r="68" ht="7.5" customHeight="1"/>
    <row r="69" ht="9.75" customHeight="1"/>
    <row r="70" ht="9.75" customHeight="1"/>
    <row r="71" ht="7.5" customHeight="1"/>
    <row r="72" ht="9.75" customHeight="1"/>
    <row r="73" ht="9.75" customHeight="1"/>
    <row r="74" ht="7.5" customHeight="1"/>
    <row r="75" ht="9.75" customHeight="1"/>
    <row r="76" ht="9.75" customHeight="1"/>
    <row r="77" ht="7.5" customHeight="1"/>
    <row r="78" ht="9.75" customHeight="1"/>
    <row r="79" ht="9.75" customHeight="1"/>
    <row r="80" ht="7.5" customHeight="1"/>
    <row r="81" ht="9.75" customHeight="1"/>
    <row r="82" ht="9.75" customHeight="1"/>
    <row r="83" ht="7.5" customHeight="1"/>
    <row r="84" ht="9.75" customHeight="1"/>
    <row r="85" ht="9.75" customHeight="1"/>
    <row r="86" ht="5.25" customHeight="1"/>
    <row r="87" ht="13.5" customHeight="1"/>
    <row r="88" ht="13.5" customHeight="1"/>
  </sheetData>
  <sheetProtection/>
  <mergeCells count="148">
    <mergeCell ref="T35:W35"/>
    <mergeCell ref="X35:Z35"/>
    <mergeCell ref="A27:D27"/>
    <mergeCell ref="E27:H27"/>
    <mergeCell ref="I27:L27"/>
    <mergeCell ref="A35:F35"/>
    <mergeCell ref="G35:M35"/>
    <mergeCell ref="N35:P35"/>
    <mergeCell ref="Q35:S35"/>
    <mergeCell ref="N27:P27"/>
    <mergeCell ref="T8:X8"/>
    <mergeCell ref="E1:Y1"/>
    <mergeCell ref="A4:L5"/>
    <mergeCell ref="M4:Z4"/>
    <mergeCell ref="I6:L6"/>
    <mergeCell ref="N6:P6"/>
    <mergeCell ref="T6:X6"/>
    <mergeCell ref="A7:D7"/>
    <mergeCell ref="T7:X7"/>
    <mergeCell ref="A6:D6"/>
    <mergeCell ref="E6:H6"/>
    <mergeCell ref="AA4:AD4"/>
    <mergeCell ref="M5:R5"/>
    <mergeCell ref="S5:Z5"/>
    <mergeCell ref="AA5:AB5"/>
    <mergeCell ref="AC5:AD5"/>
    <mergeCell ref="I10:L10"/>
    <mergeCell ref="N10:P10"/>
    <mergeCell ref="E7:H7"/>
    <mergeCell ref="I7:L7"/>
    <mergeCell ref="N7:P7"/>
    <mergeCell ref="I8:L8"/>
    <mergeCell ref="N8:P8"/>
    <mergeCell ref="T9:X9"/>
    <mergeCell ref="A8:D8"/>
    <mergeCell ref="E8:H8"/>
    <mergeCell ref="T10:X10"/>
    <mergeCell ref="A10:D10"/>
    <mergeCell ref="E10:H10"/>
    <mergeCell ref="A9:D9"/>
    <mergeCell ref="E9:H9"/>
    <mergeCell ref="I9:L9"/>
    <mergeCell ref="N9:P9"/>
    <mergeCell ref="A15:L16"/>
    <mergeCell ref="M15:Z15"/>
    <mergeCell ref="AA15:AD15"/>
    <mergeCell ref="M16:R16"/>
    <mergeCell ref="S16:Z16"/>
    <mergeCell ref="AA16:AB16"/>
    <mergeCell ref="AC16:AD16"/>
    <mergeCell ref="T17:X17"/>
    <mergeCell ref="A18:D18"/>
    <mergeCell ref="E18:H18"/>
    <mergeCell ref="I18:L18"/>
    <mergeCell ref="N18:P18"/>
    <mergeCell ref="T18:X18"/>
    <mergeCell ref="A17:D17"/>
    <mergeCell ref="E17:H17"/>
    <mergeCell ref="I17:L17"/>
    <mergeCell ref="N17:P17"/>
    <mergeCell ref="A20:D20"/>
    <mergeCell ref="E20:H20"/>
    <mergeCell ref="I20:L20"/>
    <mergeCell ref="N20:P20"/>
    <mergeCell ref="T20:X20"/>
    <mergeCell ref="A19:D19"/>
    <mergeCell ref="E19:H19"/>
    <mergeCell ref="I19:L19"/>
    <mergeCell ref="N19:P19"/>
    <mergeCell ref="AA23:AD23"/>
    <mergeCell ref="M24:R24"/>
    <mergeCell ref="S24:Z24"/>
    <mergeCell ref="AA24:AB24"/>
    <mergeCell ref="AC24:AD24"/>
    <mergeCell ref="T19:X19"/>
    <mergeCell ref="T25:X25"/>
    <mergeCell ref="A25:D25"/>
    <mergeCell ref="E25:H25"/>
    <mergeCell ref="I25:L25"/>
    <mergeCell ref="N25:P25"/>
    <mergeCell ref="A23:L24"/>
    <mergeCell ref="M23:Z23"/>
    <mergeCell ref="A28:D28"/>
    <mergeCell ref="E28:H28"/>
    <mergeCell ref="I28:L28"/>
    <mergeCell ref="N28:P28"/>
    <mergeCell ref="A26:D26"/>
    <mergeCell ref="E26:H26"/>
    <mergeCell ref="I26:L26"/>
    <mergeCell ref="N26:P26"/>
    <mergeCell ref="N33:P33"/>
    <mergeCell ref="Q33:S33"/>
    <mergeCell ref="AA31:AD31"/>
    <mergeCell ref="AA32:AB32"/>
    <mergeCell ref="AC32:AD32"/>
    <mergeCell ref="T26:X26"/>
    <mergeCell ref="T28:X28"/>
    <mergeCell ref="T27:X27"/>
    <mergeCell ref="T34:W34"/>
    <mergeCell ref="X34:Z34"/>
    <mergeCell ref="A34:F34"/>
    <mergeCell ref="G34:M34"/>
    <mergeCell ref="A31:P32"/>
    <mergeCell ref="Q31:Z32"/>
    <mergeCell ref="T33:W33"/>
    <mergeCell ref="X33:Z33"/>
    <mergeCell ref="A33:F33"/>
    <mergeCell ref="G33:M33"/>
    <mergeCell ref="A36:F36"/>
    <mergeCell ref="G36:M36"/>
    <mergeCell ref="N36:P36"/>
    <mergeCell ref="Q36:S36"/>
    <mergeCell ref="N34:P34"/>
    <mergeCell ref="Q34:S34"/>
    <mergeCell ref="AA39:AD39"/>
    <mergeCell ref="M40:R40"/>
    <mergeCell ref="S40:Z40"/>
    <mergeCell ref="AA40:AB40"/>
    <mergeCell ref="AC40:AD40"/>
    <mergeCell ref="T36:W36"/>
    <mergeCell ref="X36:Z36"/>
    <mergeCell ref="T42:X42"/>
    <mergeCell ref="A41:D41"/>
    <mergeCell ref="E41:H41"/>
    <mergeCell ref="I41:L41"/>
    <mergeCell ref="N41:P41"/>
    <mergeCell ref="A39:L40"/>
    <mergeCell ref="M39:Z39"/>
    <mergeCell ref="T44:X44"/>
    <mergeCell ref="A43:D43"/>
    <mergeCell ref="E43:H43"/>
    <mergeCell ref="I43:L43"/>
    <mergeCell ref="N43:P43"/>
    <mergeCell ref="T41:X41"/>
    <mergeCell ref="A42:D42"/>
    <mergeCell ref="E42:H42"/>
    <mergeCell ref="I42:L42"/>
    <mergeCell ref="N42:P42"/>
    <mergeCell ref="T45:X45"/>
    <mergeCell ref="A45:D45"/>
    <mergeCell ref="E45:H45"/>
    <mergeCell ref="I45:L45"/>
    <mergeCell ref="N45:P45"/>
    <mergeCell ref="T43:X43"/>
    <mergeCell ref="A44:D44"/>
    <mergeCell ref="E44:H44"/>
    <mergeCell ref="I44:L44"/>
    <mergeCell ref="N44:P44"/>
  </mergeCells>
  <printOptions/>
  <pageMargins left="0.7874015748031497" right="0" top="0.7874015748031497" bottom="0.1968503937007874" header="0.3937007874015748" footer="0.1968503937007874"/>
  <pageSetup firstPageNumber="193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75"/>
  <sheetViews>
    <sheetView zoomScalePageLayoutView="0" workbookViewId="0" topLeftCell="A1">
      <selection activeCell="BF18" sqref="BF18"/>
    </sheetView>
  </sheetViews>
  <sheetFormatPr defaultColWidth="15.625" defaultRowHeight="13.5"/>
  <cols>
    <col min="1" max="11" width="1.75390625" style="7" customWidth="1"/>
    <col min="12" max="12" width="1.75390625" style="10" customWidth="1"/>
    <col min="13" max="44" width="1.75390625" style="7" customWidth="1"/>
    <col min="45" max="50" width="1.875" style="7" customWidth="1"/>
    <col min="51" max="52" width="1.75390625" style="7" customWidth="1"/>
    <col min="53" max="53" width="0.37109375" style="7" customWidth="1"/>
    <col min="54" max="60" width="1.75390625" style="7" customWidth="1"/>
    <col min="61" max="62" width="1.37890625" style="7" customWidth="1"/>
    <col min="63" max="63" width="2.125" style="7" customWidth="1"/>
    <col min="64" max="73" width="1.37890625" style="7" customWidth="1"/>
    <col min="74" max="16384" width="15.625" style="7" customWidth="1"/>
  </cols>
  <sheetData>
    <row r="1" spans="4:61" ht="18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118"/>
      <c r="AD1" s="138" t="s">
        <v>660</v>
      </c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5:13" ht="15" customHeight="1">
      <c r="E2" s="8"/>
      <c r="F2" s="8"/>
      <c r="G2" s="8"/>
      <c r="H2" s="8"/>
      <c r="I2" s="8"/>
      <c r="J2" s="8"/>
      <c r="K2" s="8"/>
      <c r="L2" s="8"/>
      <c r="M2" s="8"/>
    </row>
    <row r="3" spans="1:52" ht="15" customHeight="1" thickBot="1">
      <c r="A3" s="57" t="s">
        <v>407</v>
      </c>
      <c r="F3" s="9"/>
      <c r="K3" s="11"/>
      <c r="L3" s="11"/>
      <c r="M3" s="11"/>
      <c r="N3" s="59"/>
      <c r="O3" s="59"/>
      <c r="P3" s="59"/>
      <c r="Q3" s="59"/>
      <c r="AB3" s="44"/>
      <c r="AH3" s="9"/>
      <c r="AN3" s="21"/>
      <c r="AZ3" s="21"/>
    </row>
    <row r="4" spans="1:61" ht="18" customHeight="1">
      <c r="A4" s="375" t="s">
        <v>97</v>
      </c>
      <c r="B4" s="334"/>
      <c r="C4" s="334"/>
      <c r="D4" s="334"/>
      <c r="E4" s="334"/>
      <c r="F4" s="334"/>
      <c r="G4" s="334"/>
      <c r="H4" s="334"/>
      <c r="I4" s="334" t="s">
        <v>357</v>
      </c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425" t="s">
        <v>90</v>
      </c>
      <c r="AQ4" s="425"/>
      <c r="AR4" s="425"/>
      <c r="AS4" s="425"/>
      <c r="AT4" s="425"/>
      <c r="AU4" s="425"/>
      <c r="AV4" s="425"/>
      <c r="AW4" s="425"/>
      <c r="AX4" s="426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8" customHeight="1">
      <c r="A5" s="371"/>
      <c r="B5" s="325"/>
      <c r="C5" s="325"/>
      <c r="D5" s="325"/>
      <c r="E5" s="325"/>
      <c r="F5" s="325"/>
      <c r="G5" s="325"/>
      <c r="H5" s="325"/>
      <c r="I5" s="325" t="s">
        <v>358</v>
      </c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 t="s">
        <v>347</v>
      </c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 t="s">
        <v>359</v>
      </c>
      <c r="AH5" s="325"/>
      <c r="AI5" s="325"/>
      <c r="AJ5" s="325"/>
      <c r="AK5" s="325"/>
      <c r="AL5" s="325"/>
      <c r="AM5" s="325"/>
      <c r="AN5" s="325"/>
      <c r="AO5" s="325"/>
      <c r="AP5" s="427"/>
      <c r="AQ5" s="427"/>
      <c r="AR5" s="427"/>
      <c r="AS5" s="427"/>
      <c r="AT5" s="427"/>
      <c r="AU5" s="427"/>
      <c r="AV5" s="427"/>
      <c r="AW5" s="427"/>
      <c r="AX5" s="428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1:61" ht="18" customHeight="1">
      <c r="A6" s="371"/>
      <c r="B6" s="325"/>
      <c r="C6" s="325"/>
      <c r="D6" s="325"/>
      <c r="E6" s="325"/>
      <c r="F6" s="325"/>
      <c r="G6" s="325"/>
      <c r="H6" s="325"/>
      <c r="I6" s="325" t="s">
        <v>360</v>
      </c>
      <c r="J6" s="325"/>
      <c r="K6" s="325"/>
      <c r="L6" s="325"/>
      <c r="M6" s="325" t="s">
        <v>491</v>
      </c>
      <c r="N6" s="325"/>
      <c r="O6" s="325"/>
      <c r="P6" s="325"/>
      <c r="Q6" s="325" t="s">
        <v>492</v>
      </c>
      <c r="R6" s="325"/>
      <c r="S6" s="325"/>
      <c r="T6" s="325"/>
      <c r="U6" s="325" t="s">
        <v>360</v>
      </c>
      <c r="V6" s="325"/>
      <c r="W6" s="325"/>
      <c r="X6" s="325"/>
      <c r="Y6" s="325" t="s">
        <v>491</v>
      </c>
      <c r="Z6" s="325"/>
      <c r="AA6" s="325"/>
      <c r="AB6" s="325"/>
      <c r="AC6" s="325" t="s">
        <v>492</v>
      </c>
      <c r="AD6" s="325"/>
      <c r="AE6" s="325"/>
      <c r="AF6" s="325"/>
      <c r="AG6" s="325" t="s">
        <v>361</v>
      </c>
      <c r="AH6" s="325"/>
      <c r="AI6" s="325"/>
      <c r="AJ6" s="325" t="s">
        <v>491</v>
      </c>
      <c r="AK6" s="325"/>
      <c r="AL6" s="325"/>
      <c r="AM6" s="325" t="s">
        <v>492</v>
      </c>
      <c r="AN6" s="325"/>
      <c r="AO6" s="325"/>
      <c r="AP6" s="325" t="s">
        <v>362</v>
      </c>
      <c r="AQ6" s="325"/>
      <c r="AR6" s="325"/>
      <c r="AS6" s="325" t="s">
        <v>491</v>
      </c>
      <c r="AT6" s="325"/>
      <c r="AU6" s="325"/>
      <c r="AV6" s="325" t="s">
        <v>492</v>
      </c>
      <c r="AW6" s="325"/>
      <c r="AX6" s="326"/>
      <c r="AY6" s="19"/>
      <c r="AZ6" s="19"/>
      <c r="BA6" s="19"/>
      <c r="BB6" s="19"/>
      <c r="BC6" s="19"/>
      <c r="BD6" s="29"/>
      <c r="BE6" s="29"/>
      <c r="BF6" s="29"/>
      <c r="BG6" s="29"/>
      <c r="BH6" s="29"/>
      <c r="BI6" s="29"/>
    </row>
    <row r="7" spans="1:61" ht="18" customHeight="1">
      <c r="A7" s="395" t="s">
        <v>98</v>
      </c>
      <c r="B7" s="399"/>
      <c r="C7" s="399"/>
      <c r="D7" s="399"/>
      <c r="E7" s="399"/>
      <c r="F7" s="399"/>
      <c r="G7" s="399"/>
      <c r="H7" s="399"/>
      <c r="I7" s="401">
        <v>140286</v>
      </c>
      <c r="J7" s="401"/>
      <c r="K7" s="401"/>
      <c r="L7" s="338"/>
      <c r="M7" s="323">
        <v>66786</v>
      </c>
      <c r="N7" s="323"/>
      <c r="O7" s="323"/>
      <c r="P7" s="323"/>
      <c r="Q7" s="323">
        <v>73500</v>
      </c>
      <c r="R7" s="323"/>
      <c r="S7" s="323"/>
      <c r="T7" s="323"/>
      <c r="U7" s="323">
        <v>91287</v>
      </c>
      <c r="V7" s="323"/>
      <c r="W7" s="323"/>
      <c r="X7" s="323"/>
      <c r="Y7" s="323">
        <v>42561</v>
      </c>
      <c r="Z7" s="323"/>
      <c r="AA7" s="323"/>
      <c r="AB7" s="323"/>
      <c r="AC7" s="323">
        <v>48726</v>
      </c>
      <c r="AD7" s="323"/>
      <c r="AE7" s="323"/>
      <c r="AF7" s="323"/>
      <c r="AG7" s="373">
        <v>65.07</v>
      </c>
      <c r="AH7" s="373"/>
      <c r="AI7" s="373"/>
      <c r="AJ7" s="373">
        <v>63.73</v>
      </c>
      <c r="AK7" s="373"/>
      <c r="AL7" s="373"/>
      <c r="AM7" s="373">
        <v>66.29</v>
      </c>
      <c r="AN7" s="373"/>
      <c r="AO7" s="373"/>
      <c r="AP7" s="389">
        <v>57.4</v>
      </c>
      <c r="AQ7" s="389"/>
      <c r="AR7" s="389"/>
      <c r="AS7" s="389">
        <v>55.8</v>
      </c>
      <c r="AT7" s="389"/>
      <c r="AU7" s="389"/>
      <c r="AV7" s="389">
        <v>58.9</v>
      </c>
      <c r="AW7" s="389"/>
      <c r="AX7" s="38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50" ht="18" customHeight="1">
      <c r="A8" s="363" t="s">
        <v>99</v>
      </c>
      <c r="B8" s="404"/>
      <c r="C8" s="404"/>
      <c r="D8" s="404"/>
      <c r="E8" s="404"/>
      <c r="F8" s="404"/>
      <c r="G8" s="404"/>
      <c r="H8" s="404"/>
      <c r="I8" s="401">
        <v>146589</v>
      </c>
      <c r="J8" s="401"/>
      <c r="K8" s="401"/>
      <c r="L8" s="338"/>
      <c r="M8" s="323">
        <v>69728</v>
      </c>
      <c r="N8" s="323"/>
      <c r="O8" s="323"/>
      <c r="P8" s="323"/>
      <c r="Q8" s="323">
        <v>76861</v>
      </c>
      <c r="R8" s="323"/>
      <c r="S8" s="323"/>
      <c r="T8" s="323"/>
      <c r="U8" s="323">
        <v>77000</v>
      </c>
      <c r="V8" s="323"/>
      <c r="W8" s="323"/>
      <c r="X8" s="323"/>
      <c r="Y8" s="323">
        <v>35172</v>
      </c>
      <c r="Z8" s="323"/>
      <c r="AA8" s="323"/>
      <c r="AB8" s="323"/>
      <c r="AC8" s="323">
        <v>41828</v>
      </c>
      <c r="AD8" s="323"/>
      <c r="AE8" s="323"/>
      <c r="AF8" s="323"/>
      <c r="AG8" s="373">
        <v>52.53</v>
      </c>
      <c r="AH8" s="373"/>
      <c r="AI8" s="373"/>
      <c r="AJ8" s="373">
        <v>50.44</v>
      </c>
      <c r="AK8" s="373"/>
      <c r="AL8" s="373"/>
      <c r="AM8" s="373">
        <v>54.42</v>
      </c>
      <c r="AN8" s="373"/>
      <c r="AO8" s="373"/>
      <c r="AP8" s="389">
        <v>44.1</v>
      </c>
      <c r="AQ8" s="389"/>
      <c r="AR8" s="389"/>
      <c r="AS8" s="389">
        <v>42</v>
      </c>
      <c r="AT8" s="389"/>
      <c r="AU8" s="389"/>
      <c r="AV8" s="389">
        <v>46.2</v>
      </c>
      <c r="AW8" s="389"/>
      <c r="AX8" s="389"/>
    </row>
    <row r="9" spans="1:50" ht="18" customHeight="1">
      <c r="A9" s="367" t="s">
        <v>100</v>
      </c>
      <c r="B9" s="400"/>
      <c r="C9" s="400"/>
      <c r="D9" s="400"/>
      <c r="E9" s="400"/>
      <c r="F9" s="400"/>
      <c r="G9" s="400"/>
      <c r="H9" s="400"/>
      <c r="I9" s="402">
        <f>SUM(M9:T9)</f>
        <v>155467</v>
      </c>
      <c r="J9" s="402"/>
      <c r="K9" s="402"/>
      <c r="L9" s="372"/>
      <c r="M9" s="327">
        <v>73778</v>
      </c>
      <c r="N9" s="327"/>
      <c r="O9" s="327"/>
      <c r="P9" s="327"/>
      <c r="Q9" s="327">
        <v>81689</v>
      </c>
      <c r="R9" s="327"/>
      <c r="S9" s="327"/>
      <c r="T9" s="327"/>
      <c r="U9" s="327">
        <f>SUM(Y9:AF9)</f>
        <v>94807</v>
      </c>
      <c r="V9" s="327"/>
      <c r="W9" s="327"/>
      <c r="X9" s="327"/>
      <c r="Y9" s="327">
        <v>44163</v>
      </c>
      <c r="Z9" s="327"/>
      <c r="AA9" s="327"/>
      <c r="AB9" s="327"/>
      <c r="AC9" s="327">
        <v>50644</v>
      </c>
      <c r="AD9" s="327"/>
      <c r="AE9" s="327"/>
      <c r="AF9" s="327"/>
      <c r="AG9" s="403">
        <f>SUM(U9/I9)*100</f>
        <v>60.98207336605196</v>
      </c>
      <c r="AH9" s="403"/>
      <c r="AI9" s="403"/>
      <c r="AJ9" s="403">
        <f>SUM(Y9/M9)*100</f>
        <v>59.85930765268779</v>
      </c>
      <c r="AK9" s="403"/>
      <c r="AL9" s="403"/>
      <c r="AM9" s="403">
        <f>SUM(AC9/Q9)*100</f>
        <v>61.99610718701416</v>
      </c>
      <c r="AN9" s="403"/>
      <c r="AO9" s="403"/>
      <c r="AP9" s="388">
        <v>53.8</v>
      </c>
      <c r="AQ9" s="388"/>
      <c r="AR9" s="388"/>
      <c r="AS9" s="388">
        <v>52.2</v>
      </c>
      <c r="AT9" s="388"/>
      <c r="AU9" s="388"/>
      <c r="AV9" s="388">
        <v>55.3</v>
      </c>
      <c r="AW9" s="388"/>
      <c r="AX9" s="388"/>
    </row>
    <row r="10" spans="2:45" ht="20.25" customHeight="1">
      <c r="B10" s="84"/>
      <c r="C10" s="161"/>
      <c r="D10" s="24"/>
      <c r="E10" s="24"/>
      <c r="F10" s="24"/>
      <c r="G10" s="24"/>
      <c r="H10" s="24"/>
      <c r="I10" s="24"/>
      <c r="J10" s="30"/>
      <c r="K10" s="30"/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9"/>
      <c r="AI10" s="19"/>
      <c r="AJ10" s="19"/>
      <c r="AK10" s="19"/>
      <c r="AL10" s="19"/>
      <c r="AM10" s="19"/>
      <c r="AN10" s="4"/>
      <c r="AO10" s="4"/>
      <c r="AP10" s="4"/>
      <c r="AQ10" s="4"/>
      <c r="AR10" s="4"/>
      <c r="AS10" s="4"/>
    </row>
    <row r="11" spans="1:45" ht="20.25" customHeight="1">
      <c r="A11" s="21"/>
      <c r="B11" s="84"/>
      <c r="C11" s="84"/>
      <c r="E11" s="142"/>
      <c r="F11" s="142"/>
      <c r="G11" s="142"/>
      <c r="H11" s="142"/>
      <c r="I11" s="33"/>
      <c r="J11" s="33"/>
      <c r="K11" s="33"/>
      <c r="L11" s="33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8" customHeight="1" thickBot="1">
      <c r="A12" s="57" t="s">
        <v>408</v>
      </c>
      <c r="B12" s="84"/>
      <c r="C12" s="84"/>
      <c r="E12" s="142"/>
      <c r="F12" s="142"/>
      <c r="G12" s="142"/>
      <c r="H12" s="142"/>
      <c r="I12" s="33"/>
      <c r="J12" s="33"/>
      <c r="K12" s="33"/>
      <c r="L12" s="33"/>
      <c r="M12" s="3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61" ht="22.5" customHeight="1">
      <c r="A13" s="375" t="s">
        <v>97</v>
      </c>
      <c r="B13" s="334"/>
      <c r="C13" s="334"/>
      <c r="D13" s="334"/>
      <c r="E13" s="334"/>
      <c r="F13" s="334"/>
      <c r="G13" s="334"/>
      <c r="H13" s="334"/>
      <c r="I13" s="334" t="s">
        <v>358</v>
      </c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 t="s">
        <v>347</v>
      </c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 t="s">
        <v>348</v>
      </c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5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50" ht="22.5" customHeight="1">
      <c r="A14" s="371"/>
      <c r="B14" s="325"/>
      <c r="C14" s="325"/>
      <c r="D14" s="325"/>
      <c r="E14" s="325"/>
      <c r="F14" s="325"/>
      <c r="G14" s="325"/>
      <c r="H14" s="325"/>
      <c r="I14" s="325" t="s">
        <v>360</v>
      </c>
      <c r="J14" s="325"/>
      <c r="K14" s="325"/>
      <c r="L14" s="325"/>
      <c r="M14" s="325"/>
      <c r="N14" s="325" t="s">
        <v>491</v>
      </c>
      <c r="O14" s="325"/>
      <c r="P14" s="325"/>
      <c r="Q14" s="325"/>
      <c r="R14" s="325"/>
      <c r="S14" s="325" t="s">
        <v>492</v>
      </c>
      <c r="T14" s="325"/>
      <c r="U14" s="325"/>
      <c r="V14" s="325"/>
      <c r="W14" s="325"/>
      <c r="X14" s="325" t="s">
        <v>360</v>
      </c>
      <c r="Y14" s="325"/>
      <c r="Z14" s="325"/>
      <c r="AA14" s="325"/>
      <c r="AB14" s="325"/>
      <c r="AC14" s="325" t="s">
        <v>491</v>
      </c>
      <c r="AD14" s="325"/>
      <c r="AE14" s="325"/>
      <c r="AF14" s="325"/>
      <c r="AG14" s="325"/>
      <c r="AH14" s="325" t="s">
        <v>492</v>
      </c>
      <c r="AI14" s="325"/>
      <c r="AJ14" s="325"/>
      <c r="AK14" s="325"/>
      <c r="AL14" s="325"/>
      <c r="AM14" s="325" t="s">
        <v>361</v>
      </c>
      <c r="AN14" s="325"/>
      <c r="AO14" s="325"/>
      <c r="AP14" s="325"/>
      <c r="AQ14" s="325" t="s">
        <v>491</v>
      </c>
      <c r="AR14" s="325"/>
      <c r="AS14" s="325"/>
      <c r="AT14" s="325"/>
      <c r="AU14" s="325" t="s">
        <v>492</v>
      </c>
      <c r="AV14" s="325"/>
      <c r="AW14" s="325"/>
      <c r="AX14" s="326"/>
    </row>
    <row r="15" spans="1:61" ht="18" customHeight="1">
      <c r="A15" s="390" t="s">
        <v>101</v>
      </c>
      <c r="B15" s="391"/>
      <c r="C15" s="391"/>
      <c r="D15" s="391"/>
      <c r="E15" s="391"/>
      <c r="F15" s="391"/>
      <c r="G15" s="391"/>
      <c r="H15" s="392"/>
      <c r="I15" s="396">
        <v>136538</v>
      </c>
      <c r="J15" s="396"/>
      <c r="K15" s="396"/>
      <c r="L15" s="396"/>
      <c r="M15" s="396"/>
      <c r="N15" s="396">
        <v>64844</v>
      </c>
      <c r="O15" s="396"/>
      <c r="P15" s="396"/>
      <c r="Q15" s="396"/>
      <c r="R15" s="396"/>
      <c r="S15" s="396">
        <v>71694</v>
      </c>
      <c r="T15" s="396"/>
      <c r="U15" s="396"/>
      <c r="V15" s="396"/>
      <c r="W15" s="396"/>
      <c r="X15" s="396">
        <v>71600</v>
      </c>
      <c r="Y15" s="396"/>
      <c r="Z15" s="396"/>
      <c r="AA15" s="396"/>
      <c r="AB15" s="396"/>
      <c r="AC15" s="396">
        <v>32725</v>
      </c>
      <c r="AD15" s="396"/>
      <c r="AE15" s="396"/>
      <c r="AF15" s="396"/>
      <c r="AG15" s="396"/>
      <c r="AH15" s="396">
        <v>38875</v>
      </c>
      <c r="AI15" s="396"/>
      <c r="AJ15" s="396"/>
      <c r="AK15" s="396"/>
      <c r="AL15" s="396"/>
      <c r="AM15" s="406">
        <v>52.44</v>
      </c>
      <c r="AN15" s="406"/>
      <c r="AO15" s="406"/>
      <c r="AP15" s="406"/>
      <c r="AQ15" s="406">
        <v>50.47</v>
      </c>
      <c r="AR15" s="406"/>
      <c r="AS15" s="406"/>
      <c r="AT15" s="406"/>
      <c r="AU15" s="406">
        <v>54.22</v>
      </c>
      <c r="AV15" s="406"/>
      <c r="AW15" s="406"/>
      <c r="AX15" s="406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18" customHeight="1">
      <c r="A16" s="362" t="s">
        <v>102</v>
      </c>
      <c r="B16" s="431"/>
      <c r="C16" s="431"/>
      <c r="D16" s="431"/>
      <c r="E16" s="431"/>
      <c r="F16" s="431"/>
      <c r="G16" s="431"/>
      <c r="H16" s="432"/>
      <c r="I16" s="396">
        <v>146176</v>
      </c>
      <c r="J16" s="396"/>
      <c r="K16" s="396"/>
      <c r="L16" s="396"/>
      <c r="M16" s="396"/>
      <c r="N16" s="396">
        <v>69557</v>
      </c>
      <c r="O16" s="396"/>
      <c r="P16" s="396"/>
      <c r="Q16" s="396"/>
      <c r="R16" s="396"/>
      <c r="S16" s="396">
        <v>76619</v>
      </c>
      <c r="T16" s="396"/>
      <c r="U16" s="396"/>
      <c r="V16" s="396"/>
      <c r="W16" s="396"/>
      <c r="X16" s="396">
        <v>69523</v>
      </c>
      <c r="Y16" s="396"/>
      <c r="Z16" s="396"/>
      <c r="AA16" s="396"/>
      <c r="AB16" s="396"/>
      <c r="AC16" s="396">
        <v>31579</v>
      </c>
      <c r="AD16" s="396"/>
      <c r="AE16" s="396"/>
      <c r="AF16" s="396"/>
      <c r="AG16" s="396"/>
      <c r="AH16" s="396">
        <v>37944</v>
      </c>
      <c r="AI16" s="396"/>
      <c r="AJ16" s="396"/>
      <c r="AK16" s="396"/>
      <c r="AL16" s="396"/>
      <c r="AM16" s="406">
        <v>47.57</v>
      </c>
      <c r="AN16" s="406"/>
      <c r="AO16" s="406"/>
      <c r="AP16" s="406"/>
      <c r="AQ16" s="406">
        <v>45.42</v>
      </c>
      <c r="AR16" s="406"/>
      <c r="AS16" s="406"/>
      <c r="AT16" s="406"/>
      <c r="AU16" s="406">
        <v>49.52</v>
      </c>
      <c r="AV16" s="406"/>
      <c r="AW16" s="406"/>
      <c r="AX16" s="406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8" customHeight="1">
      <c r="A17" s="366" t="s">
        <v>103</v>
      </c>
      <c r="B17" s="393"/>
      <c r="C17" s="393"/>
      <c r="D17" s="393"/>
      <c r="E17" s="393"/>
      <c r="F17" s="393"/>
      <c r="G17" s="393"/>
      <c r="H17" s="394"/>
      <c r="I17" s="405">
        <f>SUM(N17:W17)</f>
        <v>154874</v>
      </c>
      <c r="J17" s="397"/>
      <c r="K17" s="397"/>
      <c r="L17" s="397"/>
      <c r="M17" s="397"/>
      <c r="N17" s="397">
        <v>73456</v>
      </c>
      <c r="O17" s="397"/>
      <c r="P17" s="397"/>
      <c r="Q17" s="397"/>
      <c r="R17" s="397"/>
      <c r="S17" s="397">
        <v>81418</v>
      </c>
      <c r="T17" s="397"/>
      <c r="U17" s="397"/>
      <c r="V17" s="397"/>
      <c r="W17" s="397"/>
      <c r="X17" s="397">
        <f>SUM(AC17:AL17)</f>
        <v>79057</v>
      </c>
      <c r="Y17" s="397"/>
      <c r="Z17" s="397"/>
      <c r="AA17" s="397"/>
      <c r="AB17" s="397"/>
      <c r="AC17" s="397">
        <v>36597</v>
      </c>
      <c r="AD17" s="397"/>
      <c r="AE17" s="397"/>
      <c r="AF17" s="397"/>
      <c r="AG17" s="397"/>
      <c r="AH17" s="397">
        <v>42460</v>
      </c>
      <c r="AI17" s="397"/>
      <c r="AJ17" s="397"/>
      <c r="AK17" s="397"/>
      <c r="AL17" s="397"/>
      <c r="AM17" s="407">
        <f>SUM(X17/I17)*100</f>
        <v>51.04601159652362</v>
      </c>
      <c r="AN17" s="407"/>
      <c r="AO17" s="407"/>
      <c r="AP17" s="407"/>
      <c r="AQ17" s="407">
        <f>SUM(AC17/N17)*100</f>
        <v>49.82166194728817</v>
      </c>
      <c r="AR17" s="407"/>
      <c r="AS17" s="407"/>
      <c r="AT17" s="407"/>
      <c r="AU17" s="407">
        <f>SUM(AH17/S17)*100</f>
        <v>52.150630081800095</v>
      </c>
      <c r="AV17" s="407"/>
      <c r="AW17" s="407"/>
      <c r="AX17" s="407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2:61" ht="20.25" customHeight="1">
      <c r="B18" s="32"/>
      <c r="C18" s="42"/>
      <c r="D18" s="142"/>
      <c r="E18" s="142"/>
      <c r="F18" s="142"/>
      <c r="G18" s="142"/>
      <c r="H18" s="142"/>
      <c r="I18" s="142"/>
      <c r="J18" s="33"/>
      <c r="K18" s="33"/>
      <c r="L18" s="33"/>
      <c r="M18" s="33"/>
      <c r="N18" s="33"/>
      <c r="O18" s="3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1"/>
      <c r="AM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2:61" ht="20.25" customHeight="1">
      <c r="B19" s="84"/>
      <c r="C19" s="42"/>
      <c r="D19" s="142"/>
      <c r="E19" s="142"/>
      <c r="F19" s="142"/>
      <c r="G19" s="142"/>
      <c r="H19" s="142"/>
      <c r="I19" s="142"/>
      <c r="J19" s="33"/>
      <c r="K19" s="33"/>
      <c r="L19" s="33"/>
      <c r="M19" s="33"/>
      <c r="N19" s="33"/>
      <c r="O19" s="3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9"/>
      <c r="BE19" s="29"/>
      <c r="BF19" s="29"/>
      <c r="BG19" s="19"/>
      <c r="BH19" s="19"/>
      <c r="BI19" s="19"/>
    </row>
    <row r="20" spans="1:61" ht="18" customHeight="1" thickBot="1">
      <c r="A20" s="57" t="s">
        <v>409</v>
      </c>
      <c r="B20" s="84"/>
      <c r="C20" s="161"/>
      <c r="D20" s="162"/>
      <c r="E20" s="162"/>
      <c r="F20" s="162"/>
      <c r="G20" s="162"/>
      <c r="H20" s="162"/>
      <c r="I20" s="162"/>
      <c r="J20" s="36"/>
      <c r="K20" s="36"/>
      <c r="L20" s="36"/>
      <c r="M20" s="36"/>
      <c r="N20" s="36"/>
      <c r="O20" s="36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30"/>
      <c r="AK20" s="30"/>
      <c r="AL20" s="30"/>
      <c r="AM20" s="30"/>
      <c r="AN20" s="30"/>
      <c r="AO20" s="24"/>
      <c r="AP20" s="24"/>
      <c r="AQ20" s="24"/>
      <c r="AR20" s="24"/>
      <c r="AS20" s="24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9"/>
      <c r="BE20" s="29"/>
      <c r="BF20" s="29"/>
      <c r="BG20" s="19"/>
      <c r="BH20" s="19"/>
      <c r="BI20" s="19"/>
    </row>
    <row r="21" spans="1:61" ht="18.75" customHeight="1">
      <c r="A21" s="375" t="s">
        <v>97</v>
      </c>
      <c r="B21" s="334"/>
      <c r="C21" s="334"/>
      <c r="D21" s="334"/>
      <c r="E21" s="334"/>
      <c r="F21" s="334"/>
      <c r="G21" s="334"/>
      <c r="H21" s="334"/>
      <c r="I21" s="334" t="s">
        <v>358</v>
      </c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 t="s">
        <v>347</v>
      </c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 t="s">
        <v>348</v>
      </c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5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50" ht="18.75" customHeight="1">
      <c r="A22" s="371"/>
      <c r="B22" s="325"/>
      <c r="C22" s="325"/>
      <c r="D22" s="325"/>
      <c r="E22" s="325"/>
      <c r="F22" s="325"/>
      <c r="G22" s="325"/>
      <c r="H22" s="325"/>
      <c r="I22" s="325" t="s">
        <v>360</v>
      </c>
      <c r="J22" s="325"/>
      <c r="K22" s="325"/>
      <c r="L22" s="325"/>
      <c r="M22" s="325"/>
      <c r="N22" s="325" t="s">
        <v>491</v>
      </c>
      <c r="O22" s="325"/>
      <c r="P22" s="325"/>
      <c r="Q22" s="325"/>
      <c r="R22" s="325"/>
      <c r="S22" s="325" t="s">
        <v>492</v>
      </c>
      <c r="T22" s="325"/>
      <c r="U22" s="325"/>
      <c r="V22" s="325"/>
      <c r="W22" s="325"/>
      <c r="X22" s="325" t="s">
        <v>360</v>
      </c>
      <c r="Y22" s="325"/>
      <c r="Z22" s="325"/>
      <c r="AA22" s="325"/>
      <c r="AB22" s="325"/>
      <c r="AC22" s="325" t="s">
        <v>491</v>
      </c>
      <c r="AD22" s="325"/>
      <c r="AE22" s="325"/>
      <c r="AF22" s="325"/>
      <c r="AG22" s="325"/>
      <c r="AH22" s="325" t="s">
        <v>492</v>
      </c>
      <c r="AI22" s="325"/>
      <c r="AJ22" s="325"/>
      <c r="AK22" s="325"/>
      <c r="AL22" s="325"/>
      <c r="AM22" s="325" t="s">
        <v>361</v>
      </c>
      <c r="AN22" s="325"/>
      <c r="AO22" s="325"/>
      <c r="AP22" s="325"/>
      <c r="AQ22" s="325" t="s">
        <v>491</v>
      </c>
      <c r="AR22" s="325"/>
      <c r="AS22" s="325"/>
      <c r="AT22" s="325"/>
      <c r="AU22" s="325" t="s">
        <v>492</v>
      </c>
      <c r="AV22" s="325"/>
      <c r="AW22" s="325"/>
      <c r="AX22" s="326"/>
    </row>
    <row r="23" spans="1:52" ht="18" customHeight="1">
      <c r="A23" s="390" t="s">
        <v>101</v>
      </c>
      <c r="B23" s="390"/>
      <c r="C23" s="390"/>
      <c r="D23" s="390"/>
      <c r="E23" s="390"/>
      <c r="F23" s="390"/>
      <c r="G23" s="390"/>
      <c r="H23" s="395"/>
      <c r="I23" s="408">
        <v>136538</v>
      </c>
      <c r="J23" s="396"/>
      <c r="K23" s="396"/>
      <c r="L23" s="396"/>
      <c r="M23" s="396"/>
      <c r="N23" s="409">
        <v>64844</v>
      </c>
      <c r="O23" s="409"/>
      <c r="P23" s="409"/>
      <c r="Q23" s="409"/>
      <c r="R23" s="409"/>
      <c r="S23" s="409">
        <v>71694</v>
      </c>
      <c r="T23" s="409"/>
      <c r="U23" s="409"/>
      <c r="V23" s="409"/>
      <c r="W23" s="409"/>
      <c r="X23" s="409">
        <v>71582</v>
      </c>
      <c r="Y23" s="409"/>
      <c r="Z23" s="409"/>
      <c r="AA23" s="409"/>
      <c r="AB23" s="409"/>
      <c r="AC23" s="409">
        <v>32718</v>
      </c>
      <c r="AD23" s="409"/>
      <c r="AE23" s="409"/>
      <c r="AF23" s="409"/>
      <c r="AG23" s="409"/>
      <c r="AH23" s="409">
        <v>38864</v>
      </c>
      <c r="AI23" s="409"/>
      <c r="AJ23" s="409"/>
      <c r="AK23" s="409"/>
      <c r="AL23" s="409"/>
      <c r="AM23" s="410">
        <v>52.43</v>
      </c>
      <c r="AN23" s="410"/>
      <c r="AO23" s="410"/>
      <c r="AP23" s="410"/>
      <c r="AQ23" s="410">
        <v>50.46</v>
      </c>
      <c r="AR23" s="410"/>
      <c r="AS23" s="410"/>
      <c r="AT23" s="410"/>
      <c r="AU23" s="410">
        <v>54.21</v>
      </c>
      <c r="AV23" s="410"/>
      <c r="AW23" s="410"/>
      <c r="AX23" s="410"/>
      <c r="AZ23" s="21"/>
    </row>
    <row r="24" spans="1:61" ht="18" customHeight="1">
      <c r="A24" s="362" t="s">
        <v>102</v>
      </c>
      <c r="B24" s="362"/>
      <c r="C24" s="362"/>
      <c r="D24" s="362"/>
      <c r="E24" s="362"/>
      <c r="F24" s="362"/>
      <c r="G24" s="362"/>
      <c r="H24" s="363"/>
      <c r="I24" s="408">
        <v>146176</v>
      </c>
      <c r="J24" s="396"/>
      <c r="K24" s="396"/>
      <c r="L24" s="396"/>
      <c r="M24" s="396"/>
      <c r="N24" s="396">
        <v>69557</v>
      </c>
      <c r="O24" s="396"/>
      <c r="P24" s="396"/>
      <c r="Q24" s="396"/>
      <c r="R24" s="396"/>
      <c r="S24" s="396">
        <v>76619</v>
      </c>
      <c r="T24" s="396"/>
      <c r="U24" s="396"/>
      <c r="V24" s="396"/>
      <c r="W24" s="396"/>
      <c r="X24" s="396">
        <v>69523</v>
      </c>
      <c r="Y24" s="396"/>
      <c r="Z24" s="396"/>
      <c r="AA24" s="396"/>
      <c r="AB24" s="396"/>
      <c r="AC24" s="396">
        <v>31579</v>
      </c>
      <c r="AD24" s="396"/>
      <c r="AE24" s="396"/>
      <c r="AF24" s="396"/>
      <c r="AG24" s="396"/>
      <c r="AH24" s="396">
        <v>37944</v>
      </c>
      <c r="AI24" s="396"/>
      <c r="AJ24" s="396"/>
      <c r="AK24" s="396"/>
      <c r="AL24" s="396"/>
      <c r="AM24" s="411">
        <v>47.56</v>
      </c>
      <c r="AN24" s="411"/>
      <c r="AO24" s="411"/>
      <c r="AP24" s="411"/>
      <c r="AQ24" s="406">
        <v>45.4</v>
      </c>
      <c r="AR24" s="406"/>
      <c r="AS24" s="406"/>
      <c r="AT24" s="406"/>
      <c r="AU24" s="411">
        <v>49.52</v>
      </c>
      <c r="AV24" s="411"/>
      <c r="AW24" s="411"/>
      <c r="AX24" s="41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18" customHeight="1">
      <c r="A25" s="366" t="s">
        <v>103</v>
      </c>
      <c r="B25" s="366"/>
      <c r="C25" s="366"/>
      <c r="D25" s="366"/>
      <c r="E25" s="366"/>
      <c r="F25" s="366"/>
      <c r="G25" s="366"/>
      <c r="H25" s="367"/>
      <c r="I25" s="405">
        <f>SUM(N25:W25)</f>
        <v>154874</v>
      </c>
      <c r="J25" s="397"/>
      <c r="K25" s="397"/>
      <c r="L25" s="397"/>
      <c r="M25" s="397"/>
      <c r="N25" s="397">
        <v>73456</v>
      </c>
      <c r="O25" s="397"/>
      <c r="P25" s="397"/>
      <c r="Q25" s="397"/>
      <c r="R25" s="397"/>
      <c r="S25" s="397">
        <v>81418</v>
      </c>
      <c r="T25" s="397"/>
      <c r="U25" s="397"/>
      <c r="V25" s="397"/>
      <c r="W25" s="397"/>
      <c r="X25" s="397">
        <f>SUM(AC25:AL25)</f>
        <v>79036</v>
      </c>
      <c r="Y25" s="397"/>
      <c r="Z25" s="397"/>
      <c r="AA25" s="397"/>
      <c r="AB25" s="397"/>
      <c r="AC25" s="397">
        <v>36575</v>
      </c>
      <c r="AD25" s="397"/>
      <c r="AE25" s="397"/>
      <c r="AF25" s="397"/>
      <c r="AG25" s="397"/>
      <c r="AH25" s="397">
        <v>42461</v>
      </c>
      <c r="AI25" s="397"/>
      <c r="AJ25" s="397"/>
      <c r="AK25" s="397"/>
      <c r="AL25" s="397"/>
      <c r="AM25" s="407">
        <f>SUM(X25/I25)*100</f>
        <v>51.03245218693906</v>
      </c>
      <c r="AN25" s="407"/>
      <c r="AO25" s="407"/>
      <c r="AP25" s="407"/>
      <c r="AQ25" s="407">
        <f>SUM(AC25/N25)*100</f>
        <v>49.791712045306035</v>
      </c>
      <c r="AR25" s="407"/>
      <c r="AS25" s="407"/>
      <c r="AT25" s="407"/>
      <c r="AU25" s="407">
        <f>SUM(AH25/S25)*100</f>
        <v>52.1518583114299</v>
      </c>
      <c r="AV25" s="407"/>
      <c r="AW25" s="407"/>
      <c r="AX25" s="407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13.5" customHeight="1">
      <c r="A26" s="44" t="s">
        <v>410</v>
      </c>
      <c r="B26" s="32"/>
      <c r="C26" s="42"/>
      <c r="D26" s="142"/>
      <c r="E26" s="142"/>
      <c r="F26" s="142"/>
      <c r="G26" s="142"/>
      <c r="H26" s="142"/>
      <c r="I26" s="142"/>
      <c r="J26" s="33"/>
      <c r="K26" s="33"/>
      <c r="L26" s="33"/>
      <c r="M26" s="33"/>
      <c r="N26" s="33"/>
      <c r="O26" s="3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9"/>
      <c r="AF26" s="19"/>
      <c r="AG26" s="19"/>
      <c r="AH26" s="19"/>
      <c r="AI26" s="19"/>
      <c r="AJ26" s="29"/>
      <c r="AK26" s="29"/>
      <c r="AL26" s="29"/>
      <c r="AM26" s="29"/>
      <c r="AN26" s="29"/>
      <c r="AO26" s="19"/>
      <c r="AP26" s="19"/>
      <c r="AQ26" s="19"/>
      <c r="AR26" s="19"/>
      <c r="AS26" s="19"/>
      <c r="AT26" s="14"/>
      <c r="AU26" s="14"/>
      <c r="AV26" s="14"/>
      <c r="AW26" s="14"/>
      <c r="AX26" s="14"/>
      <c r="AY26" s="88"/>
      <c r="AZ26" s="88"/>
      <c r="BA26" s="88"/>
      <c r="BB26" s="88"/>
      <c r="BC26" s="88"/>
      <c r="BD26" s="88"/>
      <c r="BE26" s="14"/>
      <c r="BF26" s="14"/>
      <c r="BG26" s="14"/>
      <c r="BH26" s="14"/>
      <c r="BI26" s="14"/>
    </row>
    <row r="27" spans="2:61" ht="20.25" customHeight="1">
      <c r="B27" s="84"/>
      <c r="C27" s="42"/>
      <c r="D27" s="142"/>
      <c r="E27" s="142"/>
      <c r="F27" s="142"/>
      <c r="G27" s="142"/>
      <c r="H27" s="142"/>
      <c r="I27" s="142"/>
      <c r="J27" s="33"/>
      <c r="K27" s="33"/>
      <c r="L27" s="33"/>
      <c r="M27" s="33"/>
      <c r="N27" s="33"/>
      <c r="O27" s="3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88"/>
      <c r="AU27" s="88"/>
      <c r="AV27" s="88"/>
      <c r="AW27" s="88"/>
      <c r="AX27" s="88"/>
      <c r="AY27" s="14"/>
      <c r="AZ27" s="14"/>
      <c r="BA27" s="14"/>
      <c r="BB27" s="14"/>
      <c r="BC27" s="14"/>
      <c r="BD27" s="14"/>
      <c r="BE27" s="88"/>
      <c r="BF27" s="88"/>
      <c r="BG27" s="88"/>
      <c r="BH27" s="88"/>
      <c r="BI27" s="88"/>
    </row>
    <row r="28" spans="2:61" ht="18.75" customHeight="1">
      <c r="B28" s="84"/>
      <c r="C28" s="84"/>
      <c r="E28" s="142"/>
      <c r="F28" s="142"/>
      <c r="G28" s="142"/>
      <c r="H28" s="142"/>
      <c r="I28" s="142"/>
      <c r="J28" s="142"/>
      <c r="K28" s="33"/>
      <c r="L28" s="33"/>
      <c r="M28" s="33"/>
      <c r="N28" s="14"/>
      <c r="O28" s="1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8" t="s">
        <v>661</v>
      </c>
      <c r="AC28" s="4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2:61" ht="18.75" customHeight="1">
      <c r="B29" s="84"/>
      <c r="C29" s="84"/>
      <c r="E29" s="142"/>
      <c r="F29" s="142"/>
      <c r="G29" s="142"/>
      <c r="H29" s="142"/>
      <c r="I29" s="142"/>
      <c r="J29" s="142"/>
      <c r="K29" s="33"/>
      <c r="L29" s="33"/>
      <c r="M29" s="33"/>
      <c r="N29" s="14"/>
      <c r="O29" s="1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3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8.75" customHeight="1" thickBot="1">
      <c r="A30" s="57" t="s">
        <v>355</v>
      </c>
      <c r="B30" s="84"/>
      <c r="C30" s="84"/>
      <c r="E30" s="142"/>
      <c r="F30" s="142"/>
      <c r="G30" s="142"/>
      <c r="H30" s="142"/>
      <c r="I30" s="33"/>
      <c r="J30" s="33"/>
      <c r="K30" s="33"/>
      <c r="L30" s="33"/>
      <c r="M30" s="33"/>
      <c r="N30" s="121"/>
      <c r="O30" s="12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29"/>
      <c r="AZ30" s="2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8.75" customHeight="1">
      <c r="A31" s="375" t="s">
        <v>97</v>
      </c>
      <c r="B31" s="334"/>
      <c r="C31" s="334"/>
      <c r="D31" s="334"/>
      <c r="E31" s="334"/>
      <c r="F31" s="334"/>
      <c r="G31" s="334"/>
      <c r="H31" s="334"/>
      <c r="I31" s="334" t="s">
        <v>411</v>
      </c>
      <c r="J31" s="334"/>
      <c r="K31" s="334"/>
      <c r="L31" s="334"/>
      <c r="M31" s="334"/>
      <c r="N31" s="334"/>
      <c r="O31" s="334"/>
      <c r="P31" s="334"/>
      <c r="Q31" s="334"/>
      <c r="R31" s="334" t="s">
        <v>615</v>
      </c>
      <c r="S31" s="334"/>
      <c r="T31" s="334"/>
      <c r="U31" s="334"/>
      <c r="V31" s="334"/>
      <c r="W31" s="334"/>
      <c r="X31" s="334"/>
      <c r="Y31" s="334"/>
      <c r="Z31" s="334"/>
      <c r="AA31" s="334" t="s">
        <v>412</v>
      </c>
      <c r="AB31" s="334"/>
      <c r="AC31" s="334"/>
      <c r="AD31" s="334"/>
      <c r="AE31" s="334"/>
      <c r="AF31" s="334"/>
      <c r="AG31" s="334"/>
      <c r="AH31" s="334"/>
      <c r="AI31" s="334" t="s">
        <v>413</v>
      </c>
      <c r="AJ31" s="334"/>
      <c r="AK31" s="334"/>
      <c r="AL31" s="334"/>
      <c r="AM31" s="334"/>
      <c r="AN31" s="334"/>
      <c r="AO31" s="334"/>
      <c r="AP31" s="334"/>
      <c r="AQ31" s="334" t="s">
        <v>414</v>
      </c>
      <c r="AR31" s="334"/>
      <c r="AS31" s="334"/>
      <c r="AT31" s="334"/>
      <c r="AU31" s="334"/>
      <c r="AV31" s="334"/>
      <c r="AW31" s="334"/>
      <c r="AX31" s="335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8.75" customHeight="1">
      <c r="A32" s="371"/>
      <c r="B32" s="325"/>
      <c r="C32" s="325"/>
      <c r="D32" s="325"/>
      <c r="E32" s="325"/>
      <c r="F32" s="325"/>
      <c r="G32" s="325"/>
      <c r="H32" s="325"/>
      <c r="I32" s="325" t="s">
        <v>498</v>
      </c>
      <c r="J32" s="325"/>
      <c r="K32" s="325"/>
      <c r="L32" s="325"/>
      <c r="M32" s="325"/>
      <c r="N32" s="325" t="s">
        <v>415</v>
      </c>
      <c r="O32" s="325"/>
      <c r="P32" s="325"/>
      <c r="Q32" s="325"/>
      <c r="R32" s="325" t="s">
        <v>416</v>
      </c>
      <c r="S32" s="325"/>
      <c r="T32" s="325"/>
      <c r="U32" s="325"/>
      <c r="V32" s="325"/>
      <c r="W32" s="325" t="s">
        <v>417</v>
      </c>
      <c r="X32" s="325"/>
      <c r="Y32" s="325"/>
      <c r="Z32" s="325"/>
      <c r="AA32" s="325" t="s">
        <v>416</v>
      </c>
      <c r="AB32" s="325"/>
      <c r="AC32" s="325"/>
      <c r="AD32" s="325"/>
      <c r="AE32" s="325" t="s">
        <v>417</v>
      </c>
      <c r="AF32" s="325"/>
      <c r="AG32" s="325"/>
      <c r="AH32" s="325"/>
      <c r="AI32" s="325" t="s">
        <v>416</v>
      </c>
      <c r="AJ32" s="325"/>
      <c r="AK32" s="325"/>
      <c r="AL32" s="325"/>
      <c r="AM32" s="325" t="s">
        <v>417</v>
      </c>
      <c r="AN32" s="325"/>
      <c r="AO32" s="325"/>
      <c r="AP32" s="325"/>
      <c r="AQ32" s="325" t="s">
        <v>416</v>
      </c>
      <c r="AR32" s="325"/>
      <c r="AS32" s="325"/>
      <c r="AT32" s="325"/>
      <c r="AU32" s="325" t="s">
        <v>417</v>
      </c>
      <c r="AV32" s="325"/>
      <c r="AW32" s="325"/>
      <c r="AX32" s="326"/>
      <c r="AY32" s="13"/>
      <c r="AZ32" s="90"/>
      <c r="BA32" s="13"/>
      <c r="BB32" s="90"/>
      <c r="BC32" s="13"/>
      <c r="BD32" s="90"/>
      <c r="BE32" s="13"/>
      <c r="BF32" s="90"/>
      <c r="BG32" s="90"/>
      <c r="BH32" s="90"/>
      <c r="BI32" s="90"/>
    </row>
    <row r="33" spans="1:61" ht="18" customHeight="1">
      <c r="A33" s="429"/>
      <c r="B33" s="429"/>
      <c r="C33" s="429"/>
      <c r="D33" s="429"/>
      <c r="E33" s="429"/>
      <c r="F33" s="429"/>
      <c r="G33" s="429"/>
      <c r="H33" s="430"/>
      <c r="I33" s="323"/>
      <c r="J33" s="323"/>
      <c r="K33" s="323"/>
      <c r="L33" s="323"/>
      <c r="M33" s="323"/>
      <c r="N33" s="398" t="s">
        <v>418</v>
      </c>
      <c r="O33" s="398"/>
      <c r="P33" s="398"/>
      <c r="Q33" s="398"/>
      <c r="R33" s="323"/>
      <c r="S33" s="323"/>
      <c r="T33" s="323"/>
      <c r="U33" s="323"/>
      <c r="V33" s="323"/>
      <c r="W33" s="398" t="s">
        <v>418</v>
      </c>
      <c r="X33" s="398"/>
      <c r="Y33" s="398"/>
      <c r="Z33" s="398"/>
      <c r="AA33" s="424"/>
      <c r="AB33" s="424"/>
      <c r="AC33" s="424"/>
      <c r="AD33" s="424"/>
      <c r="AE33" s="398" t="s">
        <v>418</v>
      </c>
      <c r="AF33" s="398"/>
      <c r="AG33" s="398"/>
      <c r="AH33" s="398"/>
      <c r="AI33" s="424"/>
      <c r="AJ33" s="424"/>
      <c r="AK33" s="424"/>
      <c r="AL33" s="424"/>
      <c r="AM33" s="398" t="s">
        <v>418</v>
      </c>
      <c r="AN33" s="398"/>
      <c r="AO33" s="398"/>
      <c r="AP33" s="398"/>
      <c r="AQ33" s="424"/>
      <c r="AR33" s="424"/>
      <c r="AS33" s="424"/>
      <c r="AT33" s="424"/>
      <c r="AU33" s="398" t="s">
        <v>418</v>
      </c>
      <c r="AV33" s="398"/>
      <c r="AW33" s="398"/>
      <c r="AX33" s="398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8" customHeight="1">
      <c r="A34" s="418">
        <v>36702</v>
      </c>
      <c r="B34" s="419"/>
      <c r="C34" s="419"/>
      <c r="D34" s="419"/>
      <c r="E34" s="419"/>
      <c r="F34" s="419"/>
      <c r="G34" s="419"/>
      <c r="H34" s="420"/>
      <c r="I34" s="338">
        <v>91996</v>
      </c>
      <c r="J34" s="323"/>
      <c r="K34" s="323"/>
      <c r="L34" s="323"/>
      <c r="M34" s="323"/>
      <c r="N34" s="389">
        <v>100</v>
      </c>
      <c r="O34" s="389"/>
      <c r="P34" s="389"/>
      <c r="Q34" s="389"/>
      <c r="R34" s="323">
        <v>39756</v>
      </c>
      <c r="S34" s="323"/>
      <c r="T34" s="323"/>
      <c r="U34" s="323"/>
      <c r="V34" s="323"/>
      <c r="W34" s="389">
        <v>43.2</v>
      </c>
      <c r="X34" s="389"/>
      <c r="Y34" s="389"/>
      <c r="Z34" s="389"/>
      <c r="AA34" s="323">
        <v>31181</v>
      </c>
      <c r="AB34" s="323"/>
      <c r="AC34" s="323"/>
      <c r="AD34" s="323"/>
      <c r="AE34" s="423">
        <v>33.9</v>
      </c>
      <c r="AF34" s="423"/>
      <c r="AG34" s="423"/>
      <c r="AH34" s="423"/>
      <c r="AI34" s="323">
        <v>16443</v>
      </c>
      <c r="AJ34" s="323"/>
      <c r="AK34" s="323"/>
      <c r="AL34" s="323"/>
      <c r="AM34" s="389">
        <v>17.9</v>
      </c>
      <c r="AN34" s="389"/>
      <c r="AO34" s="389"/>
      <c r="AP34" s="389"/>
      <c r="AQ34" s="398" t="s">
        <v>482</v>
      </c>
      <c r="AR34" s="398"/>
      <c r="AS34" s="398"/>
      <c r="AT34" s="398"/>
      <c r="AU34" s="398" t="s">
        <v>482</v>
      </c>
      <c r="AV34" s="398"/>
      <c r="AW34" s="398"/>
      <c r="AX34" s="398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8" customHeight="1">
      <c r="A35" s="412" t="s">
        <v>419</v>
      </c>
      <c r="B35" s="412"/>
      <c r="C35" s="412"/>
      <c r="D35" s="412"/>
      <c r="E35" s="412"/>
      <c r="F35" s="412"/>
      <c r="G35" s="412"/>
      <c r="H35" s="413"/>
      <c r="I35" s="338">
        <v>92908</v>
      </c>
      <c r="J35" s="323"/>
      <c r="K35" s="323"/>
      <c r="L35" s="323"/>
      <c r="M35" s="323"/>
      <c r="N35" s="389">
        <v>100</v>
      </c>
      <c r="O35" s="389"/>
      <c r="P35" s="389"/>
      <c r="Q35" s="389"/>
      <c r="R35" s="323">
        <v>45564</v>
      </c>
      <c r="S35" s="323"/>
      <c r="T35" s="323"/>
      <c r="U35" s="323"/>
      <c r="V35" s="323"/>
      <c r="W35" s="389">
        <v>49</v>
      </c>
      <c r="X35" s="389"/>
      <c r="Y35" s="389"/>
      <c r="Z35" s="389"/>
      <c r="AA35" s="323">
        <v>36334</v>
      </c>
      <c r="AB35" s="323"/>
      <c r="AC35" s="323"/>
      <c r="AD35" s="323"/>
      <c r="AE35" s="423">
        <v>39.1</v>
      </c>
      <c r="AF35" s="423"/>
      <c r="AG35" s="423"/>
      <c r="AH35" s="423"/>
      <c r="AI35" s="323">
        <v>11010</v>
      </c>
      <c r="AJ35" s="323"/>
      <c r="AK35" s="323"/>
      <c r="AL35" s="323"/>
      <c r="AM35" s="389">
        <v>11.9</v>
      </c>
      <c r="AN35" s="389"/>
      <c r="AO35" s="389"/>
      <c r="AP35" s="389"/>
      <c r="AQ35" s="398" t="s">
        <v>482</v>
      </c>
      <c r="AR35" s="398"/>
      <c r="AS35" s="398"/>
      <c r="AT35" s="398"/>
      <c r="AU35" s="398" t="s">
        <v>482</v>
      </c>
      <c r="AV35" s="398"/>
      <c r="AW35" s="398"/>
      <c r="AX35" s="398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50" ht="18" customHeight="1">
      <c r="A36" s="412" t="s">
        <v>674</v>
      </c>
      <c r="B36" s="412"/>
      <c r="C36" s="412"/>
      <c r="D36" s="412"/>
      <c r="E36" s="412"/>
      <c r="F36" s="412"/>
      <c r="G36" s="412"/>
      <c r="H36" s="413"/>
      <c r="I36" s="338">
        <v>106542</v>
      </c>
      <c r="J36" s="323"/>
      <c r="K36" s="323"/>
      <c r="L36" s="323"/>
      <c r="M36" s="323"/>
      <c r="N36" s="389">
        <v>100</v>
      </c>
      <c r="O36" s="389"/>
      <c r="P36" s="389"/>
      <c r="Q36" s="389"/>
      <c r="R36" s="323">
        <v>42233</v>
      </c>
      <c r="S36" s="323"/>
      <c r="T36" s="323"/>
      <c r="U36" s="323"/>
      <c r="V36" s="323"/>
      <c r="W36" s="389">
        <v>39.6</v>
      </c>
      <c r="X36" s="389"/>
      <c r="Y36" s="389"/>
      <c r="Z36" s="389"/>
      <c r="AA36" s="323">
        <v>51782</v>
      </c>
      <c r="AB36" s="323"/>
      <c r="AC36" s="323"/>
      <c r="AD36" s="323"/>
      <c r="AE36" s="423">
        <v>48.6</v>
      </c>
      <c r="AF36" s="423"/>
      <c r="AG36" s="423"/>
      <c r="AH36" s="423"/>
      <c r="AI36" s="323">
        <v>12527</v>
      </c>
      <c r="AJ36" s="323"/>
      <c r="AK36" s="323"/>
      <c r="AL36" s="323"/>
      <c r="AM36" s="389">
        <v>11.8</v>
      </c>
      <c r="AN36" s="389"/>
      <c r="AO36" s="389"/>
      <c r="AP36" s="389"/>
      <c r="AQ36" s="398" t="s">
        <v>482</v>
      </c>
      <c r="AR36" s="398"/>
      <c r="AS36" s="398"/>
      <c r="AT36" s="398"/>
      <c r="AU36" s="398" t="s">
        <v>482</v>
      </c>
      <c r="AV36" s="398"/>
      <c r="AW36" s="398"/>
      <c r="AX36" s="398"/>
    </row>
    <row r="37" spans="1:50" ht="18" customHeight="1">
      <c r="A37" s="414" t="s">
        <v>39</v>
      </c>
      <c r="B37" s="414"/>
      <c r="C37" s="414"/>
      <c r="D37" s="414"/>
      <c r="E37" s="414"/>
      <c r="F37" s="414"/>
      <c r="G37" s="414"/>
      <c r="H37" s="415"/>
      <c r="I37" s="416">
        <f>SUM(R37+AA37+AI37)+SUM('P195'!S38:W38)</f>
        <v>113390</v>
      </c>
      <c r="J37" s="417"/>
      <c r="K37" s="417"/>
      <c r="L37" s="417"/>
      <c r="M37" s="417"/>
      <c r="N37" s="421">
        <v>100</v>
      </c>
      <c r="O37" s="421"/>
      <c r="P37" s="421"/>
      <c r="Q37" s="421"/>
      <c r="R37" s="417">
        <v>57566</v>
      </c>
      <c r="S37" s="417"/>
      <c r="T37" s="417"/>
      <c r="U37" s="417"/>
      <c r="V37" s="417"/>
      <c r="W37" s="421">
        <f>(R37/I37)*100</f>
        <v>50.76814533909516</v>
      </c>
      <c r="X37" s="421"/>
      <c r="Y37" s="421"/>
      <c r="Z37" s="421"/>
      <c r="AA37" s="327">
        <v>39266</v>
      </c>
      <c r="AB37" s="327"/>
      <c r="AC37" s="327"/>
      <c r="AD37" s="327"/>
      <c r="AE37" s="421">
        <f>(AA37/I37)*100</f>
        <v>34.629156010230176</v>
      </c>
      <c r="AF37" s="421"/>
      <c r="AG37" s="421"/>
      <c r="AH37" s="421"/>
      <c r="AI37" s="327">
        <v>13167</v>
      </c>
      <c r="AJ37" s="327"/>
      <c r="AK37" s="327"/>
      <c r="AL37" s="327"/>
      <c r="AM37" s="421">
        <f>(AI37/I37)*100</f>
        <v>11.61213510891613</v>
      </c>
      <c r="AN37" s="421"/>
      <c r="AO37" s="421"/>
      <c r="AP37" s="421"/>
      <c r="AQ37" s="422" t="s">
        <v>482</v>
      </c>
      <c r="AR37" s="422"/>
      <c r="AS37" s="422"/>
      <c r="AT37" s="422"/>
      <c r="AU37" s="422" t="s">
        <v>482</v>
      </c>
      <c r="AV37" s="422"/>
      <c r="AW37" s="422"/>
      <c r="AX37" s="422"/>
    </row>
    <row r="38" spans="1:45" ht="18.75" customHeight="1">
      <c r="A38" s="9"/>
      <c r="N38" s="41"/>
      <c r="O38" s="4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2:45" ht="18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"/>
      <c r="Q39" s="4"/>
      <c r="R39" s="4"/>
      <c r="S39" s="4"/>
      <c r="T39" s="4"/>
      <c r="U39" s="4"/>
      <c r="V39" s="4"/>
      <c r="W39" s="4"/>
      <c r="X39" s="4"/>
      <c r="Y39" s="278"/>
      <c r="Z39" s="4"/>
      <c r="AA39" s="4"/>
      <c r="AB39" s="4"/>
      <c r="AC39" s="4"/>
      <c r="AD39" s="4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2:15" ht="18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8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8" customHeight="1">
      <c r="B42" s="32"/>
      <c r="C42" s="42"/>
      <c r="D42" s="142"/>
      <c r="E42" s="142"/>
      <c r="F42" s="142"/>
      <c r="G42" s="142"/>
      <c r="H42" s="142"/>
      <c r="I42" s="142"/>
      <c r="J42" s="33"/>
      <c r="K42" s="33"/>
      <c r="L42" s="33"/>
      <c r="M42" s="33"/>
      <c r="N42" s="33"/>
      <c r="O42" s="33"/>
    </row>
    <row r="43" spans="2:15" ht="18" customHeight="1">
      <c r="B43" s="84"/>
      <c r="C43" s="42"/>
      <c r="D43" s="142"/>
      <c r="E43" s="142"/>
      <c r="F43" s="142"/>
      <c r="G43" s="142"/>
      <c r="H43" s="142"/>
      <c r="I43" s="142"/>
      <c r="J43" s="33"/>
      <c r="K43" s="33"/>
      <c r="L43" s="33"/>
      <c r="M43" s="33"/>
      <c r="N43" s="33"/>
      <c r="O43" s="33"/>
    </row>
    <row r="44" spans="2:15" ht="18" customHeight="1">
      <c r="B44" s="84"/>
      <c r="C44" s="42"/>
      <c r="D44" s="142"/>
      <c r="E44" s="142"/>
      <c r="F44" s="142"/>
      <c r="G44" s="142"/>
      <c r="H44" s="142"/>
      <c r="I44" s="142"/>
      <c r="J44" s="33"/>
      <c r="K44" s="33"/>
      <c r="L44" s="33"/>
      <c r="M44" s="33"/>
      <c r="N44" s="33"/>
      <c r="O44" s="33"/>
    </row>
    <row r="45" spans="2:15" ht="18" customHeight="1">
      <c r="B45" s="84"/>
      <c r="C45" s="161"/>
      <c r="D45" s="162"/>
      <c r="E45" s="162"/>
      <c r="F45" s="162"/>
      <c r="G45" s="162"/>
      <c r="H45" s="162"/>
      <c r="I45" s="162"/>
      <c r="J45" s="36"/>
      <c r="K45" s="36"/>
      <c r="L45" s="36"/>
      <c r="M45" s="36"/>
      <c r="N45" s="36"/>
      <c r="O45" s="36"/>
    </row>
    <row r="46" ht="13.5" customHeight="1">
      <c r="A46" s="160"/>
    </row>
    <row r="47" ht="18" customHeight="1"/>
    <row r="48" ht="18" customHeight="1"/>
    <row r="49" ht="18" customHeight="1"/>
    <row r="50" ht="18" customHeight="1"/>
    <row r="51" ht="18" customHeight="1"/>
    <row r="52" spans="14:18" ht="18" customHeight="1">
      <c r="N52" s="19"/>
      <c r="O52" s="14"/>
      <c r="P52" s="48"/>
      <c r="Q52" s="48"/>
      <c r="R52" s="43"/>
    </row>
    <row r="53" spans="14:18" ht="7.5" customHeight="1">
      <c r="N53" s="19"/>
      <c r="O53" s="14"/>
      <c r="P53" s="48"/>
      <c r="Q53" s="48"/>
      <c r="R53" s="43"/>
    </row>
    <row r="54" spans="14:18" ht="9.75" customHeight="1">
      <c r="N54" s="19"/>
      <c r="O54" s="14"/>
      <c r="P54" s="48"/>
      <c r="Q54" s="48"/>
      <c r="R54" s="43"/>
    </row>
    <row r="55" spans="14:18" ht="9.75" customHeight="1">
      <c r="N55" s="19"/>
      <c r="O55" s="14"/>
      <c r="P55" s="51"/>
      <c r="Q55" s="51"/>
      <c r="R55" s="52"/>
    </row>
    <row r="56" spans="14:18" ht="7.5" customHeight="1">
      <c r="N56" s="4"/>
      <c r="O56" s="14"/>
      <c r="P56" s="51"/>
      <c r="Q56" s="51"/>
      <c r="R56" s="52"/>
    </row>
    <row r="57" spans="14:18" ht="9.75" customHeight="1">
      <c r="N57" s="29"/>
      <c r="O57" s="14"/>
      <c r="P57" s="48"/>
      <c r="Q57" s="48"/>
      <c r="R57" s="43"/>
    </row>
    <row r="58" spans="14:18" ht="9.75" customHeight="1">
      <c r="N58" s="19"/>
      <c r="O58" s="14"/>
      <c r="P58" s="54"/>
      <c r="Q58" s="54"/>
      <c r="R58" s="43"/>
    </row>
    <row r="59" spans="14:18" ht="7.5" customHeight="1">
      <c r="N59" s="14"/>
      <c r="O59" s="35"/>
      <c r="P59" s="48"/>
      <c r="Q59" s="48"/>
      <c r="R59" s="43"/>
    </row>
    <row r="60" spans="14:18" ht="9.75" customHeight="1">
      <c r="N60" s="30"/>
      <c r="O60" s="28"/>
      <c r="P60" s="48"/>
      <c r="Q60" s="48"/>
      <c r="R60" s="43"/>
    </row>
    <row r="61" spans="14:15" ht="9.75" customHeight="1">
      <c r="N61" s="29"/>
      <c r="O61" s="14"/>
    </row>
    <row r="62" spans="14:15" ht="7.5" customHeight="1">
      <c r="N62" s="29"/>
      <c r="O62" s="14"/>
    </row>
    <row r="63" spans="14:15" ht="9.75" customHeight="1">
      <c r="N63" s="29"/>
      <c r="O63" s="14"/>
    </row>
    <row r="64" spans="14:15" ht="9.75" customHeight="1">
      <c r="N64" s="19"/>
      <c r="O64" s="14"/>
    </row>
    <row r="65" spans="14:15" ht="7.5" customHeight="1">
      <c r="N65" s="13"/>
      <c r="O65" s="14"/>
    </row>
    <row r="66" spans="14:15" ht="9.75" customHeight="1">
      <c r="N66" s="24"/>
      <c r="O66" s="28"/>
    </row>
    <row r="67" spans="14:15" ht="9.75" customHeight="1">
      <c r="N67" s="19"/>
      <c r="O67" s="14"/>
    </row>
    <row r="68" spans="14:15" ht="7.5" customHeight="1">
      <c r="N68" s="19"/>
      <c r="O68" s="14"/>
    </row>
    <row r="69" spans="14:15" ht="9.75" customHeight="1">
      <c r="N69" s="4"/>
      <c r="O69" s="14"/>
    </row>
    <row r="70" spans="14:15" ht="9.75" customHeight="1">
      <c r="N70" s="29"/>
      <c r="O70" s="14"/>
    </row>
    <row r="71" spans="14:15" ht="7.5" customHeight="1">
      <c r="N71" s="50"/>
      <c r="O71" s="14"/>
    </row>
    <row r="72" spans="14:15" ht="9.75" customHeight="1">
      <c r="N72" s="19"/>
      <c r="O72" s="14"/>
    </row>
    <row r="73" spans="14:15" ht="9.75" customHeight="1">
      <c r="N73" s="4"/>
      <c r="O73" s="14"/>
    </row>
    <row r="74" spans="14:15" ht="7.5" customHeight="1">
      <c r="N74" s="19"/>
      <c r="O74" s="14"/>
    </row>
    <row r="75" spans="14:15" ht="9.75" customHeight="1">
      <c r="N75" s="4"/>
      <c r="O75" s="14"/>
    </row>
    <row r="76" ht="9.75" customHeight="1"/>
    <row r="77" ht="7.5" customHeight="1"/>
    <row r="78" ht="9.75" customHeight="1"/>
    <row r="79" ht="9.75" customHeight="1"/>
    <row r="80" ht="5.2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214">
    <mergeCell ref="S24:W24"/>
    <mergeCell ref="A33:H33"/>
    <mergeCell ref="I33:M33"/>
    <mergeCell ref="R33:V33"/>
    <mergeCell ref="AA33:AD33"/>
    <mergeCell ref="A16:H16"/>
    <mergeCell ref="S16:W16"/>
    <mergeCell ref="X16:AB16"/>
    <mergeCell ref="AC16:AG16"/>
    <mergeCell ref="A24:H24"/>
    <mergeCell ref="I24:M24"/>
    <mergeCell ref="AV6:AX6"/>
    <mergeCell ref="I5:T5"/>
    <mergeCell ref="U5:AF5"/>
    <mergeCell ref="AG5:AO5"/>
    <mergeCell ref="AP4:AX5"/>
    <mergeCell ref="I4:AO4"/>
    <mergeCell ref="AJ6:AL6"/>
    <mergeCell ref="U6:X6"/>
    <mergeCell ref="A4:H6"/>
    <mergeCell ref="I6:L6"/>
    <mergeCell ref="M6:P6"/>
    <mergeCell ref="Q6:T6"/>
    <mergeCell ref="AG6:AI6"/>
    <mergeCell ref="AS6:AU6"/>
    <mergeCell ref="AJ8:AL8"/>
    <mergeCell ref="AP8:AR8"/>
    <mergeCell ref="AS8:AU8"/>
    <mergeCell ref="Y6:AB6"/>
    <mergeCell ref="AC6:AF6"/>
    <mergeCell ref="AC7:AF7"/>
    <mergeCell ref="AG7:AI7"/>
    <mergeCell ref="AG9:AI9"/>
    <mergeCell ref="AC8:AF8"/>
    <mergeCell ref="AG8:AI8"/>
    <mergeCell ref="AC9:AF9"/>
    <mergeCell ref="AV7:AX7"/>
    <mergeCell ref="AV9:AX9"/>
    <mergeCell ref="AV8:AX8"/>
    <mergeCell ref="AJ7:AL7"/>
    <mergeCell ref="AJ9:AL9"/>
    <mergeCell ref="U9:X9"/>
    <mergeCell ref="U8:X8"/>
    <mergeCell ref="Y8:AB8"/>
    <mergeCell ref="M7:P7"/>
    <mergeCell ref="M9:P9"/>
    <mergeCell ref="Q9:T9"/>
    <mergeCell ref="M8:P8"/>
    <mergeCell ref="Q8:T8"/>
    <mergeCell ref="R31:Z31"/>
    <mergeCell ref="AA31:AH31"/>
    <mergeCell ref="AI31:AP31"/>
    <mergeCell ref="AQ31:AX31"/>
    <mergeCell ref="R32:V32"/>
    <mergeCell ref="W32:Z32"/>
    <mergeCell ref="AA32:AD32"/>
    <mergeCell ref="AE32:AH32"/>
    <mergeCell ref="AU37:AX37"/>
    <mergeCell ref="N33:Q33"/>
    <mergeCell ref="W33:Z33"/>
    <mergeCell ref="AE33:AH33"/>
    <mergeCell ref="AM33:AP33"/>
    <mergeCell ref="AU33:AX33"/>
    <mergeCell ref="AQ33:AT33"/>
    <mergeCell ref="AI33:AL33"/>
    <mergeCell ref="AM37:AP37"/>
    <mergeCell ref="AQ36:AT36"/>
    <mergeCell ref="AI32:AL32"/>
    <mergeCell ref="AM32:AP32"/>
    <mergeCell ref="AU35:AX35"/>
    <mergeCell ref="AU36:AX36"/>
    <mergeCell ref="AQ32:AT32"/>
    <mergeCell ref="AU32:AX32"/>
    <mergeCell ref="AM35:AP35"/>
    <mergeCell ref="AM36:AP36"/>
    <mergeCell ref="AQ34:AT34"/>
    <mergeCell ref="AQ35:AT35"/>
    <mergeCell ref="AQ37:AT37"/>
    <mergeCell ref="AM34:AP34"/>
    <mergeCell ref="AE35:AH35"/>
    <mergeCell ref="AE36:AH36"/>
    <mergeCell ref="AE37:AH37"/>
    <mergeCell ref="AI34:AL34"/>
    <mergeCell ref="AI35:AL35"/>
    <mergeCell ref="AI36:AL36"/>
    <mergeCell ref="AI37:AL37"/>
    <mergeCell ref="AE34:AH34"/>
    <mergeCell ref="W35:Z35"/>
    <mergeCell ref="W36:Z36"/>
    <mergeCell ref="W37:Z37"/>
    <mergeCell ref="AA34:AD34"/>
    <mergeCell ref="AA35:AD35"/>
    <mergeCell ref="AA36:AD36"/>
    <mergeCell ref="AA37:AD37"/>
    <mergeCell ref="W34:Z34"/>
    <mergeCell ref="N36:Q36"/>
    <mergeCell ref="N37:Q37"/>
    <mergeCell ref="R34:V34"/>
    <mergeCell ref="R35:V35"/>
    <mergeCell ref="R36:V36"/>
    <mergeCell ref="R37:V37"/>
    <mergeCell ref="N34:Q34"/>
    <mergeCell ref="N35:Q35"/>
    <mergeCell ref="A36:H36"/>
    <mergeCell ref="A37:H37"/>
    <mergeCell ref="I34:M34"/>
    <mergeCell ref="I35:M35"/>
    <mergeCell ref="I36:M36"/>
    <mergeCell ref="I37:M37"/>
    <mergeCell ref="A34:H34"/>
    <mergeCell ref="A35:H35"/>
    <mergeCell ref="AM23:AP23"/>
    <mergeCell ref="AQ23:AT23"/>
    <mergeCell ref="AU23:AX23"/>
    <mergeCell ref="AM24:AP24"/>
    <mergeCell ref="AQ24:AT24"/>
    <mergeCell ref="AU24:AX24"/>
    <mergeCell ref="A25:H25"/>
    <mergeCell ref="I25:M25"/>
    <mergeCell ref="N25:R25"/>
    <mergeCell ref="S25:W25"/>
    <mergeCell ref="AQ25:AT25"/>
    <mergeCell ref="AU25:AX25"/>
    <mergeCell ref="AM25:AP25"/>
    <mergeCell ref="X25:AB25"/>
    <mergeCell ref="AC25:AG25"/>
    <mergeCell ref="AH25:AL25"/>
    <mergeCell ref="AH24:AL24"/>
    <mergeCell ref="I23:M23"/>
    <mergeCell ref="N23:R23"/>
    <mergeCell ref="S23:W23"/>
    <mergeCell ref="X23:AB23"/>
    <mergeCell ref="AC23:AG23"/>
    <mergeCell ref="AH23:AL23"/>
    <mergeCell ref="X24:AB24"/>
    <mergeCell ref="AC24:AG24"/>
    <mergeCell ref="N24:R24"/>
    <mergeCell ref="AU22:AX22"/>
    <mergeCell ref="X21:AL21"/>
    <mergeCell ref="AM21:AX21"/>
    <mergeCell ref="I22:M22"/>
    <mergeCell ref="N22:R22"/>
    <mergeCell ref="S22:W22"/>
    <mergeCell ref="X22:AB22"/>
    <mergeCell ref="AC22:AG22"/>
    <mergeCell ref="AH22:AL22"/>
    <mergeCell ref="AM22:AP22"/>
    <mergeCell ref="AQ22:AT22"/>
    <mergeCell ref="X13:AL13"/>
    <mergeCell ref="AM13:AX13"/>
    <mergeCell ref="A13:H14"/>
    <mergeCell ref="AU14:AX14"/>
    <mergeCell ref="AM14:AP14"/>
    <mergeCell ref="AC14:AG14"/>
    <mergeCell ref="S14:W14"/>
    <mergeCell ref="N14:R14"/>
    <mergeCell ref="I13:W13"/>
    <mergeCell ref="AM16:AP16"/>
    <mergeCell ref="AH16:AL16"/>
    <mergeCell ref="AU15:AX15"/>
    <mergeCell ref="AU17:AX17"/>
    <mergeCell ref="AQ14:AT14"/>
    <mergeCell ref="AQ15:AT15"/>
    <mergeCell ref="AQ17:AT17"/>
    <mergeCell ref="AQ16:AT16"/>
    <mergeCell ref="AU16:AX16"/>
    <mergeCell ref="AC15:AG15"/>
    <mergeCell ref="AC17:AG17"/>
    <mergeCell ref="X14:AB14"/>
    <mergeCell ref="X15:AB15"/>
    <mergeCell ref="X17:AB17"/>
    <mergeCell ref="AM15:AP15"/>
    <mergeCell ref="AM17:AP17"/>
    <mergeCell ref="AH14:AL14"/>
    <mergeCell ref="AH15:AL15"/>
    <mergeCell ref="AH17:AL17"/>
    <mergeCell ref="A8:H8"/>
    <mergeCell ref="I8:L8"/>
    <mergeCell ref="I14:M14"/>
    <mergeCell ref="N15:R15"/>
    <mergeCell ref="N17:R17"/>
    <mergeCell ref="I15:M15"/>
    <mergeCell ref="I17:M17"/>
    <mergeCell ref="I16:M16"/>
    <mergeCell ref="N16:R16"/>
    <mergeCell ref="AM6:AO6"/>
    <mergeCell ref="AS7:AU7"/>
    <mergeCell ref="AS9:AU9"/>
    <mergeCell ref="AP6:AR6"/>
    <mergeCell ref="AP7:AR7"/>
    <mergeCell ref="AP9:AR9"/>
    <mergeCell ref="AM7:AO7"/>
    <mergeCell ref="AM9:AO9"/>
    <mergeCell ref="AM8:AO8"/>
    <mergeCell ref="AU34:AX34"/>
    <mergeCell ref="A31:H32"/>
    <mergeCell ref="A7:H7"/>
    <mergeCell ref="A9:H9"/>
    <mergeCell ref="I7:L7"/>
    <mergeCell ref="I9:L9"/>
    <mergeCell ref="Y7:AB7"/>
    <mergeCell ref="Y9:AB9"/>
    <mergeCell ref="Q7:T7"/>
    <mergeCell ref="U7:X7"/>
    <mergeCell ref="I32:M32"/>
    <mergeCell ref="N32:Q32"/>
    <mergeCell ref="I31:Q31"/>
    <mergeCell ref="A15:H15"/>
    <mergeCell ref="A17:H17"/>
    <mergeCell ref="A21:H22"/>
    <mergeCell ref="I21:W21"/>
    <mergeCell ref="A23:H23"/>
    <mergeCell ref="S15:W15"/>
    <mergeCell ref="S17:W17"/>
  </mergeCells>
  <printOptions/>
  <pageMargins left="0.7874015748031497" right="0.3937007874015748" top="0.7874015748031497" bottom="0.1968503937007874" header="0.3937007874015748" footer="0.1968503937007874"/>
  <pageSetup firstPageNumber="194" useFirstPageNumber="1" horizontalDpi="600" verticalDpi="600" orientation="portrait" paperSize="9" r:id="rId2"/>
  <headerFooter alignWithMargins="0">
    <oddHeader xml:space="preserve">&amp;L&amp;"ＭＳ 明朝,標準"&amp;8&amp;P　選挙・職員&amp;R&amp;"ＭＳ 明朝,標準"&amp;8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25">
      <selection activeCell="BI22" sqref="BI22"/>
    </sheetView>
  </sheetViews>
  <sheetFormatPr defaultColWidth="15.625" defaultRowHeight="13.5"/>
  <cols>
    <col min="1" max="27" width="1.875" style="7" customWidth="1"/>
    <col min="28" max="28" width="1.37890625" style="7" customWidth="1"/>
    <col min="29" max="29" width="2.25390625" style="7" customWidth="1"/>
    <col min="30" max="31" width="1.875" style="7" customWidth="1"/>
    <col min="32" max="32" width="2.25390625" style="7" customWidth="1"/>
    <col min="33" max="33" width="1.37890625" style="7" customWidth="1"/>
    <col min="34" max="47" width="1.875" style="7" customWidth="1"/>
    <col min="48" max="48" width="1.75390625" style="7" customWidth="1"/>
    <col min="49" max="49" width="5.00390625" style="7" customWidth="1"/>
    <col min="50" max="50" width="3.375" style="7" customWidth="1"/>
    <col min="51" max="68" width="1.75390625" style="7" customWidth="1"/>
    <col min="69" max="16384" width="15.625" style="7" customWidth="1"/>
  </cols>
  <sheetData>
    <row r="1" spans="1:46" ht="18" customHeight="1">
      <c r="A1" s="138" t="s">
        <v>420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8:30" ht="15" customHeight="1"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4:30" ht="15" customHeight="1" thickBot="1">
      <c r="X3" s="9"/>
      <c r="Y3" s="9"/>
      <c r="AD3" s="11"/>
    </row>
    <row r="4" spans="1:47" ht="18" customHeight="1">
      <c r="A4" s="375" t="s">
        <v>393</v>
      </c>
      <c r="B4" s="334"/>
      <c r="C4" s="334"/>
      <c r="D4" s="334"/>
      <c r="E4" s="334"/>
      <c r="F4" s="334"/>
      <c r="G4" s="334"/>
      <c r="H4" s="334"/>
      <c r="I4" s="334"/>
      <c r="J4" s="334" t="s">
        <v>421</v>
      </c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 t="s">
        <v>422</v>
      </c>
      <c r="AC4" s="334"/>
      <c r="AD4" s="334"/>
      <c r="AE4" s="334"/>
      <c r="AF4" s="334"/>
      <c r="AG4" s="334"/>
      <c r="AH4" s="334"/>
      <c r="AI4" s="334"/>
      <c r="AJ4" s="334"/>
      <c r="AK4" s="334"/>
      <c r="AL4" s="441" t="s">
        <v>423</v>
      </c>
      <c r="AM4" s="441"/>
      <c r="AN4" s="441"/>
      <c r="AO4" s="441"/>
      <c r="AP4" s="441"/>
      <c r="AQ4" s="441"/>
      <c r="AR4" s="441"/>
      <c r="AS4" s="441"/>
      <c r="AT4" s="441"/>
      <c r="AU4" s="442"/>
    </row>
    <row r="5" spans="1:47" ht="18" customHeight="1">
      <c r="A5" s="371"/>
      <c r="B5" s="325"/>
      <c r="C5" s="325"/>
      <c r="D5" s="325"/>
      <c r="E5" s="325"/>
      <c r="F5" s="325"/>
      <c r="G5" s="325"/>
      <c r="H5" s="325"/>
      <c r="I5" s="325"/>
      <c r="J5" s="325" t="s">
        <v>396</v>
      </c>
      <c r="K5" s="325"/>
      <c r="L5" s="325"/>
      <c r="M5" s="325"/>
      <c r="N5" s="325"/>
      <c r="O5" s="325"/>
      <c r="P5" s="325"/>
      <c r="Q5" s="325"/>
      <c r="R5" s="325"/>
      <c r="S5" s="325" t="s">
        <v>397</v>
      </c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443" t="s">
        <v>424</v>
      </c>
      <c r="AM5" s="443"/>
      <c r="AN5" s="443"/>
      <c r="AO5" s="443"/>
      <c r="AP5" s="443"/>
      <c r="AQ5" s="443"/>
      <c r="AR5" s="443"/>
      <c r="AS5" s="443"/>
      <c r="AT5" s="443"/>
      <c r="AU5" s="444"/>
    </row>
    <row r="6" spans="1:47" ht="18" customHeight="1">
      <c r="A6" s="371" t="s">
        <v>361</v>
      </c>
      <c r="B6" s="325"/>
      <c r="C6" s="325"/>
      <c r="D6" s="325" t="s">
        <v>491</v>
      </c>
      <c r="E6" s="325"/>
      <c r="F6" s="325"/>
      <c r="G6" s="325" t="s">
        <v>492</v>
      </c>
      <c r="H6" s="325"/>
      <c r="I6" s="325"/>
      <c r="J6" s="325" t="s">
        <v>400</v>
      </c>
      <c r="K6" s="325"/>
      <c r="L6" s="325"/>
      <c r="M6" s="325"/>
      <c r="N6" s="325"/>
      <c r="O6" s="325"/>
      <c r="P6" s="325" t="s">
        <v>401</v>
      </c>
      <c r="Q6" s="325"/>
      <c r="R6" s="325"/>
      <c r="S6" s="325" t="s">
        <v>400</v>
      </c>
      <c r="T6" s="325"/>
      <c r="U6" s="325"/>
      <c r="V6" s="325"/>
      <c r="W6" s="325"/>
      <c r="X6" s="325"/>
      <c r="Y6" s="325" t="s">
        <v>401</v>
      </c>
      <c r="Z6" s="325"/>
      <c r="AA6" s="325"/>
      <c r="AB6" s="325" t="s">
        <v>425</v>
      </c>
      <c r="AC6" s="325"/>
      <c r="AD6" s="325"/>
      <c r="AE6" s="325"/>
      <c r="AF6" s="325"/>
      <c r="AG6" s="325"/>
      <c r="AH6" s="325" t="s">
        <v>403</v>
      </c>
      <c r="AI6" s="325"/>
      <c r="AJ6" s="325"/>
      <c r="AK6" s="325"/>
      <c r="AL6" s="325" t="s">
        <v>425</v>
      </c>
      <c r="AM6" s="325"/>
      <c r="AN6" s="325"/>
      <c r="AO6" s="325"/>
      <c r="AP6" s="325"/>
      <c r="AQ6" s="325"/>
      <c r="AR6" s="325" t="s">
        <v>403</v>
      </c>
      <c r="AS6" s="325"/>
      <c r="AT6" s="325"/>
      <c r="AU6" s="326"/>
    </row>
    <row r="7" spans="1:47" ht="18" customHeight="1">
      <c r="A7" s="389">
        <v>57.9</v>
      </c>
      <c r="B7" s="389"/>
      <c r="C7" s="389"/>
      <c r="D7" s="389">
        <v>56.4</v>
      </c>
      <c r="E7" s="389"/>
      <c r="F7" s="389"/>
      <c r="G7" s="389">
        <v>59.3</v>
      </c>
      <c r="H7" s="389"/>
      <c r="I7" s="389"/>
      <c r="J7" s="349" t="s">
        <v>270</v>
      </c>
      <c r="K7" s="349"/>
      <c r="L7" s="349"/>
      <c r="M7" s="349"/>
      <c r="N7" s="349"/>
      <c r="O7" s="349"/>
      <c r="P7" s="389">
        <v>65.1</v>
      </c>
      <c r="Q7" s="389"/>
      <c r="R7" s="389"/>
      <c r="S7" s="349" t="s">
        <v>96</v>
      </c>
      <c r="T7" s="349"/>
      <c r="U7" s="349"/>
      <c r="V7" s="349"/>
      <c r="W7" s="349"/>
      <c r="X7" s="349"/>
      <c r="Y7" s="389">
        <v>53.1</v>
      </c>
      <c r="Z7" s="389"/>
      <c r="AA7" s="389"/>
      <c r="AB7" s="433">
        <v>1664558</v>
      </c>
      <c r="AC7" s="433"/>
      <c r="AD7" s="433"/>
      <c r="AE7" s="433"/>
      <c r="AF7" s="433"/>
      <c r="AG7" s="433"/>
      <c r="AH7" s="389">
        <v>30.5</v>
      </c>
      <c r="AI7" s="389"/>
      <c r="AJ7" s="389"/>
      <c r="AK7" s="389"/>
      <c r="AL7" s="433">
        <v>21844</v>
      </c>
      <c r="AM7" s="433"/>
      <c r="AN7" s="433"/>
      <c r="AO7" s="433"/>
      <c r="AP7" s="433"/>
      <c r="AQ7" s="433"/>
      <c r="AR7" s="389">
        <v>24.1</v>
      </c>
      <c r="AS7" s="389"/>
      <c r="AT7" s="389"/>
      <c r="AU7" s="389"/>
    </row>
    <row r="8" spans="1:47" ht="18" customHeight="1">
      <c r="A8" s="389">
        <v>44.9</v>
      </c>
      <c r="B8" s="389"/>
      <c r="C8" s="389"/>
      <c r="D8" s="389">
        <v>42.9</v>
      </c>
      <c r="E8" s="389"/>
      <c r="F8" s="389"/>
      <c r="G8" s="389">
        <v>46.9</v>
      </c>
      <c r="H8" s="389"/>
      <c r="I8" s="389"/>
      <c r="J8" s="349" t="s">
        <v>270</v>
      </c>
      <c r="K8" s="349"/>
      <c r="L8" s="349"/>
      <c r="M8" s="349"/>
      <c r="N8" s="349"/>
      <c r="O8" s="349"/>
      <c r="P8" s="389">
        <v>52.5</v>
      </c>
      <c r="Q8" s="389"/>
      <c r="R8" s="389"/>
      <c r="S8" s="349" t="s">
        <v>96</v>
      </c>
      <c r="T8" s="349"/>
      <c r="U8" s="349"/>
      <c r="V8" s="349"/>
      <c r="W8" s="349"/>
      <c r="X8" s="349"/>
      <c r="Y8" s="389">
        <v>39.5</v>
      </c>
      <c r="Z8" s="389"/>
      <c r="AA8" s="389"/>
      <c r="AB8" s="433">
        <v>3087190</v>
      </c>
      <c r="AC8" s="433"/>
      <c r="AD8" s="433"/>
      <c r="AE8" s="433"/>
      <c r="AF8" s="433"/>
      <c r="AG8" s="433"/>
      <c r="AH8" s="389">
        <v>70.2</v>
      </c>
      <c r="AI8" s="389"/>
      <c r="AJ8" s="389"/>
      <c r="AK8" s="389"/>
      <c r="AL8" s="433">
        <v>52388</v>
      </c>
      <c r="AM8" s="433"/>
      <c r="AN8" s="433"/>
      <c r="AO8" s="433"/>
      <c r="AP8" s="433"/>
      <c r="AQ8" s="433"/>
      <c r="AR8" s="389">
        <v>68.9</v>
      </c>
      <c r="AS8" s="389"/>
      <c r="AT8" s="389"/>
      <c r="AU8" s="389"/>
    </row>
    <row r="9" spans="1:47" ht="18" customHeight="1">
      <c r="A9" s="388">
        <v>54.4</v>
      </c>
      <c r="B9" s="388"/>
      <c r="C9" s="388"/>
      <c r="D9" s="388">
        <v>52.9</v>
      </c>
      <c r="E9" s="388"/>
      <c r="F9" s="388"/>
      <c r="G9" s="388">
        <v>55.8</v>
      </c>
      <c r="H9" s="388"/>
      <c r="I9" s="388"/>
      <c r="J9" s="435" t="s">
        <v>65</v>
      </c>
      <c r="K9" s="435"/>
      <c r="L9" s="435"/>
      <c r="M9" s="435"/>
      <c r="N9" s="435"/>
      <c r="O9" s="435"/>
      <c r="P9" s="388">
        <v>61</v>
      </c>
      <c r="Q9" s="388"/>
      <c r="R9" s="388"/>
      <c r="S9" s="435" t="s">
        <v>66</v>
      </c>
      <c r="T9" s="435"/>
      <c r="U9" s="435"/>
      <c r="V9" s="435"/>
      <c r="W9" s="435"/>
      <c r="X9" s="435"/>
      <c r="Y9" s="388">
        <v>50.3</v>
      </c>
      <c r="Z9" s="388"/>
      <c r="AA9" s="388"/>
      <c r="AB9" s="434">
        <v>2811486</v>
      </c>
      <c r="AC9" s="434"/>
      <c r="AD9" s="434"/>
      <c r="AE9" s="434"/>
      <c r="AF9" s="434"/>
      <c r="AG9" s="434"/>
      <c r="AH9" s="388">
        <v>51.1</v>
      </c>
      <c r="AI9" s="388"/>
      <c r="AJ9" s="388"/>
      <c r="AK9" s="388"/>
      <c r="AL9" s="434">
        <v>45492</v>
      </c>
      <c r="AM9" s="434"/>
      <c r="AN9" s="434"/>
      <c r="AO9" s="434"/>
      <c r="AP9" s="434"/>
      <c r="AQ9" s="434"/>
      <c r="AR9" s="388">
        <v>48.6</v>
      </c>
      <c r="AS9" s="388"/>
      <c r="AT9" s="388"/>
      <c r="AU9" s="388"/>
    </row>
    <row r="10" spans="1:30" ht="20.25" customHeight="1">
      <c r="A10" s="30"/>
      <c r="B10" s="30"/>
      <c r="C10" s="30"/>
      <c r="D10" s="30"/>
      <c r="P10" s="38"/>
      <c r="Q10" s="28"/>
      <c r="R10" s="30"/>
      <c r="S10" s="30"/>
      <c r="T10" s="38"/>
      <c r="U10" s="38"/>
      <c r="V10" s="38"/>
      <c r="W10" s="38"/>
      <c r="X10" s="38"/>
      <c r="Y10" s="163"/>
      <c r="Z10" s="30"/>
      <c r="AA10" s="24"/>
      <c r="AB10" s="30"/>
      <c r="AC10" s="24"/>
      <c r="AD10" s="30"/>
    </row>
    <row r="11" spans="4:30" ht="20.25" customHeight="1">
      <c r="D11" s="21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33"/>
      <c r="AC11" s="33"/>
      <c r="AD11" s="33"/>
    </row>
    <row r="12" spans="4:30" ht="18" customHeight="1" thickBot="1">
      <c r="D12" s="21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3"/>
      <c r="AC12" s="33"/>
      <c r="AD12" s="33"/>
    </row>
    <row r="13" spans="1:47" ht="15" customHeight="1">
      <c r="A13" s="375" t="s">
        <v>426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 t="s">
        <v>427</v>
      </c>
      <c r="T13" s="334"/>
      <c r="U13" s="334"/>
      <c r="V13" s="334"/>
      <c r="W13" s="334"/>
      <c r="X13" s="334"/>
      <c r="Y13" s="334"/>
      <c r="Z13" s="334"/>
      <c r="AA13" s="334"/>
      <c r="AB13" s="334" t="s">
        <v>421</v>
      </c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5"/>
    </row>
    <row r="14" spans="1:47" ht="15" customHeight="1">
      <c r="A14" s="371" t="s">
        <v>398</v>
      </c>
      <c r="B14" s="325"/>
      <c r="C14" s="325"/>
      <c r="D14" s="325"/>
      <c r="E14" s="325"/>
      <c r="F14" s="325"/>
      <c r="G14" s="325"/>
      <c r="H14" s="325"/>
      <c r="I14" s="325"/>
      <c r="J14" s="325" t="s">
        <v>399</v>
      </c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 t="s">
        <v>428</v>
      </c>
      <c r="AC14" s="325"/>
      <c r="AD14" s="325"/>
      <c r="AE14" s="325"/>
      <c r="AF14" s="325"/>
      <c r="AG14" s="325"/>
      <c r="AH14" s="325"/>
      <c r="AI14" s="325"/>
      <c r="AJ14" s="325"/>
      <c r="AK14" s="325"/>
      <c r="AL14" s="325" t="s">
        <v>429</v>
      </c>
      <c r="AM14" s="325"/>
      <c r="AN14" s="325"/>
      <c r="AO14" s="325"/>
      <c r="AP14" s="325"/>
      <c r="AQ14" s="325"/>
      <c r="AR14" s="325"/>
      <c r="AS14" s="325"/>
      <c r="AT14" s="325"/>
      <c r="AU14" s="326"/>
    </row>
    <row r="15" spans="1:47" ht="15" customHeight="1">
      <c r="A15" s="371" t="s">
        <v>402</v>
      </c>
      <c r="B15" s="325"/>
      <c r="C15" s="325"/>
      <c r="D15" s="325"/>
      <c r="E15" s="325"/>
      <c r="F15" s="325" t="s">
        <v>271</v>
      </c>
      <c r="G15" s="325"/>
      <c r="H15" s="325"/>
      <c r="I15" s="325"/>
      <c r="J15" s="325" t="s">
        <v>402</v>
      </c>
      <c r="K15" s="325"/>
      <c r="L15" s="325"/>
      <c r="M15" s="325"/>
      <c r="N15" s="325"/>
      <c r="O15" s="325" t="s">
        <v>271</v>
      </c>
      <c r="P15" s="325"/>
      <c r="Q15" s="325"/>
      <c r="R15" s="325"/>
      <c r="S15" s="325" t="s">
        <v>361</v>
      </c>
      <c r="T15" s="325"/>
      <c r="U15" s="325"/>
      <c r="V15" s="325" t="s">
        <v>491</v>
      </c>
      <c r="W15" s="325"/>
      <c r="X15" s="325"/>
      <c r="Y15" s="325" t="s">
        <v>492</v>
      </c>
      <c r="Z15" s="325"/>
      <c r="AA15" s="325"/>
      <c r="AB15" s="325" t="s">
        <v>400</v>
      </c>
      <c r="AC15" s="325"/>
      <c r="AD15" s="325"/>
      <c r="AE15" s="325"/>
      <c r="AF15" s="325"/>
      <c r="AG15" s="325"/>
      <c r="AH15" s="325" t="s">
        <v>401</v>
      </c>
      <c r="AI15" s="325"/>
      <c r="AJ15" s="325"/>
      <c r="AK15" s="325"/>
      <c r="AL15" s="325" t="s">
        <v>400</v>
      </c>
      <c r="AM15" s="325"/>
      <c r="AN15" s="325"/>
      <c r="AO15" s="325"/>
      <c r="AP15" s="325"/>
      <c r="AQ15" s="325"/>
      <c r="AR15" s="325" t="s">
        <v>401</v>
      </c>
      <c r="AS15" s="325"/>
      <c r="AT15" s="325"/>
      <c r="AU15" s="326"/>
    </row>
    <row r="16" spans="1:47" ht="18" customHeight="1">
      <c r="A16" s="433">
        <v>3057</v>
      </c>
      <c r="B16" s="433"/>
      <c r="C16" s="433"/>
      <c r="D16" s="433"/>
      <c r="E16" s="433"/>
      <c r="F16" s="389">
        <v>4.4</v>
      </c>
      <c r="G16" s="389"/>
      <c r="H16" s="389"/>
      <c r="I16" s="389"/>
      <c r="J16" s="433">
        <v>1252</v>
      </c>
      <c r="K16" s="433"/>
      <c r="L16" s="433"/>
      <c r="M16" s="433"/>
      <c r="N16" s="433"/>
      <c r="O16" s="389">
        <v>1.8</v>
      </c>
      <c r="P16" s="389"/>
      <c r="Q16" s="389"/>
      <c r="R16" s="389"/>
      <c r="S16" s="389">
        <v>47.4</v>
      </c>
      <c r="T16" s="389"/>
      <c r="U16" s="389"/>
      <c r="V16" s="389">
        <v>44.9</v>
      </c>
      <c r="W16" s="389"/>
      <c r="X16" s="389"/>
      <c r="Y16" s="389">
        <v>49.7</v>
      </c>
      <c r="Z16" s="389"/>
      <c r="AA16" s="389"/>
      <c r="AC16" s="351" t="s">
        <v>624</v>
      </c>
      <c r="AD16" s="351"/>
      <c r="AE16" s="351"/>
      <c r="AF16" s="351"/>
      <c r="AG16" s="14"/>
      <c r="AH16" s="389">
        <v>58.1</v>
      </c>
      <c r="AI16" s="389"/>
      <c r="AJ16" s="389"/>
      <c r="AK16" s="389"/>
      <c r="AL16" s="349" t="s">
        <v>622</v>
      </c>
      <c r="AM16" s="349"/>
      <c r="AN16" s="349"/>
      <c r="AO16" s="349"/>
      <c r="AP16" s="349"/>
      <c r="AQ16" s="349"/>
      <c r="AR16" s="389">
        <v>41.2</v>
      </c>
      <c r="AS16" s="389"/>
      <c r="AT16" s="389"/>
      <c r="AU16" s="389"/>
    </row>
    <row r="17" spans="1:47" ht="18" customHeight="1">
      <c r="A17" s="433">
        <v>2761</v>
      </c>
      <c r="B17" s="433"/>
      <c r="C17" s="433"/>
      <c r="D17" s="433"/>
      <c r="E17" s="433"/>
      <c r="F17" s="389">
        <v>4.1</v>
      </c>
      <c r="G17" s="389"/>
      <c r="H17" s="389"/>
      <c r="I17" s="389"/>
      <c r="J17" s="433">
        <v>1256</v>
      </c>
      <c r="K17" s="433"/>
      <c r="L17" s="433"/>
      <c r="M17" s="433"/>
      <c r="N17" s="433"/>
      <c r="O17" s="389">
        <v>1.9</v>
      </c>
      <c r="P17" s="389"/>
      <c r="Q17" s="389"/>
      <c r="R17" s="389"/>
      <c r="S17" s="389">
        <v>43.2</v>
      </c>
      <c r="T17" s="389"/>
      <c r="U17" s="389"/>
      <c r="V17" s="389">
        <v>41</v>
      </c>
      <c r="W17" s="389"/>
      <c r="X17" s="389"/>
      <c r="Y17" s="389">
        <v>45.4</v>
      </c>
      <c r="Z17" s="389"/>
      <c r="AA17" s="389"/>
      <c r="AC17" s="351" t="s">
        <v>623</v>
      </c>
      <c r="AD17" s="351"/>
      <c r="AE17" s="351"/>
      <c r="AF17" s="351"/>
      <c r="AG17" s="164"/>
      <c r="AH17" s="389">
        <v>54.1</v>
      </c>
      <c r="AI17" s="389"/>
      <c r="AJ17" s="389"/>
      <c r="AK17" s="389"/>
      <c r="AL17" s="349" t="s">
        <v>622</v>
      </c>
      <c r="AM17" s="349"/>
      <c r="AN17" s="349"/>
      <c r="AO17" s="349"/>
      <c r="AP17" s="349"/>
      <c r="AQ17" s="349"/>
      <c r="AR17" s="389">
        <v>36.1</v>
      </c>
      <c r="AS17" s="389"/>
      <c r="AT17" s="389"/>
      <c r="AU17" s="389"/>
    </row>
    <row r="18" spans="1:47" ht="18" customHeight="1">
      <c r="A18" s="434">
        <v>3702</v>
      </c>
      <c r="B18" s="434"/>
      <c r="C18" s="434"/>
      <c r="D18" s="434"/>
      <c r="E18" s="434"/>
      <c r="F18" s="388">
        <v>4.8</v>
      </c>
      <c r="G18" s="388"/>
      <c r="H18" s="388"/>
      <c r="I18" s="388"/>
      <c r="J18" s="434">
        <v>1370</v>
      </c>
      <c r="K18" s="434"/>
      <c r="L18" s="434"/>
      <c r="M18" s="434"/>
      <c r="N18" s="434"/>
      <c r="O18" s="388">
        <v>1.8</v>
      </c>
      <c r="P18" s="388"/>
      <c r="Q18" s="388"/>
      <c r="R18" s="388"/>
      <c r="S18" s="388">
        <v>44.5</v>
      </c>
      <c r="T18" s="388"/>
      <c r="U18" s="388"/>
      <c r="V18" s="388">
        <v>42.8</v>
      </c>
      <c r="W18" s="388"/>
      <c r="X18" s="388"/>
      <c r="Y18" s="388">
        <v>46.1</v>
      </c>
      <c r="Z18" s="388"/>
      <c r="AA18" s="388"/>
      <c r="AB18" s="76"/>
      <c r="AC18" s="379" t="s">
        <v>339</v>
      </c>
      <c r="AD18" s="379"/>
      <c r="AE18" s="379"/>
      <c r="AF18" s="379"/>
      <c r="AG18" s="157"/>
      <c r="AH18" s="388">
        <v>51.3</v>
      </c>
      <c r="AI18" s="388"/>
      <c r="AJ18" s="388"/>
      <c r="AK18" s="388"/>
      <c r="AL18" s="435" t="s">
        <v>621</v>
      </c>
      <c r="AM18" s="435"/>
      <c r="AN18" s="435"/>
      <c r="AO18" s="435"/>
      <c r="AP18" s="435"/>
      <c r="AQ18" s="435"/>
      <c r="AR18" s="388">
        <v>36.1</v>
      </c>
      <c r="AS18" s="388"/>
      <c r="AT18" s="388"/>
      <c r="AU18" s="388"/>
    </row>
    <row r="19" spans="1:46" ht="20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32"/>
      <c r="O19" s="32"/>
      <c r="P19" s="32"/>
      <c r="R19" s="19"/>
      <c r="T19" s="32"/>
      <c r="U19" s="32"/>
      <c r="V19" s="32"/>
      <c r="W19" s="32"/>
      <c r="X19" s="32"/>
      <c r="Z19" s="19"/>
      <c r="AA19" s="4"/>
      <c r="AB19" s="19"/>
      <c r="AC19" s="4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20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N20" s="38"/>
      <c r="O20" s="38"/>
      <c r="P20" s="38"/>
      <c r="R20" s="30"/>
      <c r="T20" s="38"/>
      <c r="U20" s="38"/>
      <c r="V20" s="38"/>
      <c r="W20" s="38"/>
      <c r="X20" s="38"/>
      <c r="Z20" s="30"/>
      <c r="AA20" s="24"/>
      <c r="AB20" s="30"/>
      <c r="AC20" s="24"/>
      <c r="AD20" s="30"/>
      <c r="AE20" s="29"/>
      <c r="AF20" s="29"/>
      <c r="AG20" s="29"/>
      <c r="AH20" s="29"/>
      <c r="AI20" s="29"/>
      <c r="AJ20" s="29"/>
      <c r="AK20" s="2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8:46" ht="18" customHeight="1">
      <c r="H21" s="84"/>
      <c r="I21" s="84"/>
      <c r="J21" s="84"/>
      <c r="K21" s="84"/>
      <c r="L21" s="84"/>
      <c r="M21" s="84"/>
      <c r="N21" s="84"/>
      <c r="O21" s="84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33"/>
      <c r="AC21" s="142"/>
      <c r="AD21" s="33"/>
      <c r="AE21" s="29"/>
      <c r="AF21" s="29"/>
      <c r="AG21" s="29"/>
      <c r="AH21" s="29"/>
      <c r="AI21" s="29"/>
      <c r="AJ21" s="29"/>
      <c r="AK21" s="2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4:46" ht="18.75" customHeight="1">
      <c r="D22" s="9"/>
      <c r="E22" s="9"/>
      <c r="F22" s="9"/>
      <c r="G22" s="9"/>
      <c r="H22" s="42"/>
      <c r="I22" s="42"/>
      <c r="J22" s="42"/>
      <c r="K22" s="42"/>
      <c r="L22" s="42"/>
      <c r="M22" s="42"/>
      <c r="N22" s="42"/>
      <c r="O22" s="42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9"/>
      <c r="AF22" s="19"/>
      <c r="AG22" s="19"/>
      <c r="AH22" s="19"/>
      <c r="AI22" s="29"/>
      <c r="AJ22" s="29"/>
      <c r="AK22" s="29"/>
      <c r="AL22" s="19"/>
      <c r="AM22" s="19"/>
      <c r="AN22" s="19"/>
      <c r="AO22" s="19"/>
      <c r="AP22" s="19"/>
      <c r="AQ22" s="19"/>
      <c r="AR22" s="29"/>
      <c r="AS22" s="29"/>
      <c r="AT22" s="29"/>
    </row>
    <row r="23" spans="1:30" ht="18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3.5" customHeight="1">
      <c r="A25" s="14"/>
      <c r="B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20.25" customHeight="1">
      <c r="A26" s="19"/>
      <c r="B26" s="19"/>
      <c r="N26" s="32"/>
      <c r="O26" s="32"/>
      <c r="P26" s="32"/>
      <c r="R26" s="19"/>
      <c r="T26" s="32"/>
      <c r="U26" s="32"/>
      <c r="V26" s="32"/>
      <c r="W26" s="32"/>
      <c r="X26" s="32"/>
      <c r="Z26" s="19"/>
      <c r="AA26" s="4"/>
      <c r="AB26" s="19"/>
      <c r="AC26" s="4"/>
      <c r="AD26" s="19"/>
    </row>
    <row r="27" spans="1:30" ht="18.75" customHeight="1">
      <c r="A27" s="19"/>
      <c r="B27" s="19"/>
      <c r="N27" s="32"/>
      <c r="O27" s="32"/>
      <c r="P27" s="32"/>
      <c r="R27" s="19"/>
      <c r="T27" s="32"/>
      <c r="U27" s="32"/>
      <c r="V27" s="32"/>
      <c r="W27" s="32"/>
      <c r="X27" s="32"/>
      <c r="Z27" s="19"/>
      <c r="AA27" s="4"/>
      <c r="AB27" s="19"/>
      <c r="AC27" s="4"/>
      <c r="AD27" s="19"/>
    </row>
    <row r="28" spans="1:46" ht="18.75" customHeight="1">
      <c r="A28" s="30"/>
      <c r="B28" s="30"/>
      <c r="N28" s="38"/>
      <c r="O28" s="38"/>
      <c r="P28" s="38"/>
      <c r="R28" s="30"/>
      <c r="T28" s="38"/>
      <c r="U28" s="38"/>
      <c r="V28" s="38"/>
      <c r="W28" s="38"/>
      <c r="X28" s="38"/>
      <c r="Z28" s="30"/>
      <c r="AA28" s="24"/>
      <c r="AB28" s="30"/>
      <c r="AC28" s="24"/>
      <c r="AD28" s="3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5:25" ht="18.75" customHeight="1">
      <c r="E29" s="138" t="s">
        <v>620</v>
      </c>
      <c r="N29" s="84"/>
      <c r="O29" s="84"/>
      <c r="R29" s="142"/>
      <c r="S29" s="142"/>
      <c r="T29" s="142"/>
      <c r="U29" s="142"/>
      <c r="V29" s="142"/>
      <c r="W29" s="142"/>
      <c r="X29" s="142"/>
      <c r="Y29" s="142"/>
    </row>
    <row r="30" spans="14:46" ht="18.75" customHeight="1">
      <c r="N30" s="84"/>
      <c r="O30" s="84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33"/>
      <c r="AC30" s="33"/>
      <c r="AD30" s="3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ht="18.75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9"/>
      <c r="AF31" s="19"/>
      <c r="AG31" s="19"/>
      <c r="AH31" s="19"/>
      <c r="AI31" s="19"/>
      <c r="AJ31" s="19"/>
      <c r="AK31" s="1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1:46" ht="18.75" customHeight="1">
      <c r="A32" s="375" t="s">
        <v>619</v>
      </c>
      <c r="B32" s="334"/>
      <c r="C32" s="334"/>
      <c r="D32" s="334"/>
      <c r="E32" s="334"/>
      <c r="F32" s="334"/>
      <c r="G32" s="334"/>
      <c r="H32" s="334"/>
      <c r="I32" s="334"/>
      <c r="J32" s="334" t="s">
        <v>618</v>
      </c>
      <c r="K32" s="334"/>
      <c r="L32" s="334"/>
      <c r="M32" s="334"/>
      <c r="N32" s="334"/>
      <c r="O32" s="334"/>
      <c r="P32" s="334"/>
      <c r="Q32" s="334"/>
      <c r="R32" s="334"/>
      <c r="S32" s="334" t="s">
        <v>430</v>
      </c>
      <c r="T32" s="334"/>
      <c r="U32" s="334"/>
      <c r="V32" s="334"/>
      <c r="W32" s="334"/>
      <c r="X32" s="334"/>
      <c r="Y32" s="334"/>
      <c r="Z32" s="334"/>
      <c r="AA32" s="335"/>
      <c r="AB32" s="14"/>
      <c r="AC32" s="14"/>
      <c r="AD32" s="14"/>
      <c r="AE32" s="19"/>
      <c r="AF32" s="19"/>
      <c r="AG32" s="19"/>
      <c r="AH32" s="19"/>
      <c r="AI32" s="19"/>
      <c r="AJ32" s="19"/>
      <c r="AK32" s="1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ht="18.75" customHeight="1">
      <c r="A33" s="371" t="s">
        <v>416</v>
      </c>
      <c r="B33" s="325"/>
      <c r="C33" s="325"/>
      <c r="D33" s="325"/>
      <c r="E33" s="325"/>
      <c r="F33" s="325" t="s">
        <v>431</v>
      </c>
      <c r="G33" s="325"/>
      <c r="H33" s="325"/>
      <c r="I33" s="325"/>
      <c r="J33" s="325" t="s">
        <v>416</v>
      </c>
      <c r="K33" s="325"/>
      <c r="L33" s="325"/>
      <c r="M33" s="325"/>
      <c r="N33" s="325"/>
      <c r="O33" s="325" t="s">
        <v>431</v>
      </c>
      <c r="P33" s="325"/>
      <c r="Q33" s="325"/>
      <c r="R33" s="325"/>
      <c r="S33" s="325" t="s">
        <v>416</v>
      </c>
      <c r="T33" s="325"/>
      <c r="U33" s="325"/>
      <c r="V33" s="325"/>
      <c r="W33" s="325"/>
      <c r="X33" s="325" t="s">
        <v>431</v>
      </c>
      <c r="Y33" s="325"/>
      <c r="Z33" s="325"/>
      <c r="AA33" s="326"/>
      <c r="AB33" s="14"/>
      <c r="AC33" s="14"/>
      <c r="AD33" s="14"/>
      <c r="AE33" s="19"/>
      <c r="AF33" s="19"/>
      <c r="AG33" s="19"/>
      <c r="AH33" s="19"/>
      <c r="AI33" s="19"/>
      <c r="AJ33" s="19"/>
      <c r="AK33" s="1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ht="18" customHeight="1">
      <c r="A34" s="398"/>
      <c r="B34" s="398"/>
      <c r="C34" s="398"/>
      <c r="D34" s="398"/>
      <c r="E34" s="398"/>
      <c r="F34" s="398" t="s">
        <v>418</v>
      </c>
      <c r="G34" s="398"/>
      <c r="H34" s="398"/>
      <c r="I34" s="398"/>
      <c r="J34" s="398"/>
      <c r="K34" s="398"/>
      <c r="L34" s="398"/>
      <c r="M34" s="398"/>
      <c r="N34" s="398"/>
      <c r="O34" s="398" t="s">
        <v>418</v>
      </c>
      <c r="P34" s="398"/>
      <c r="Q34" s="398"/>
      <c r="R34" s="398"/>
      <c r="S34" s="398"/>
      <c r="T34" s="398"/>
      <c r="U34" s="398"/>
      <c r="V34" s="398"/>
      <c r="W34" s="398"/>
      <c r="X34" s="398" t="s">
        <v>418</v>
      </c>
      <c r="Y34" s="398"/>
      <c r="Z34" s="398"/>
      <c r="AA34" s="398"/>
      <c r="AB34" s="19"/>
      <c r="AC34" s="14"/>
      <c r="AD34" s="19"/>
      <c r="AE34" s="30"/>
      <c r="AF34" s="30"/>
      <c r="AG34" s="30"/>
      <c r="AH34" s="30"/>
      <c r="AI34" s="30"/>
      <c r="AJ34" s="30"/>
      <c r="AK34" s="30"/>
      <c r="AL34" s="45"/>
      <c r="AM34" s="45"/>
      <c r="AN34" s="45"/>
      <c r="AO34" s="45"/>
      <c r="AP34" s="45"/>
      <c r="AQ34" s="45"/>
      <c r="AR34" s="45"/>
      <c r="AS34" s="45"/>
      <c r="AT34" s="45"/>
    </row>
    <row r="35" spans="1:30" ht="18" customHeight="1">
      <c r="A35" s="323">
        <v>1638</v>
      </c>
      <c r="B35" s="323"/>
      <c r="C35" s="323"/>
      <c r="D35" s="323"/>
      <c r="E35" s="323"/>
      <c r="F35" s="373">
        <v>1.8</v>
      </c>
      <c r="G35" s="373"/>
      <c r="H35" s="373"/>
      <c r="I35" s="373"/>
      <c r="J35" s="398" t="s">
        <v>482</v>
      </c>
      <c r="K35" s="398"/>
      <c r="L35" s="398"/>
      <c r="M35" s="398"/>
      <c r="N35" s="398"/>
      <c r="O35" s="398" t="s">
        <v>482</v>
      </c>
      <c r="P35" s="398"/>
      <c r="Q35" s="398"/>
      <c r="R35" s="398"/>
      <c r="S35" s="323">
        <v>2978</v>
      </c>
      <c r="T35" s="323"/>
      <c r="U35" s="323"/>
      <c r="V35" s="323"/>
      <c r="W35" s="323"/>
      <c r="X35" s="373">
        <v>3.2</v>
      </c>
      <c r="Y35" s="373"/>
      <c r="Z35" s="373"/>
      <c r="AA35" s="373"/>
      <c r="AB35" s="30"/>
      <c r="AC35" s="28"/>
      <c r="AD35" s="30"/>
    </row>
    <row r="36" spans="1:27" ht="18" customHeight="1">
      <c r="A36" s="398" t="s">
        <v>482</v>
      </c>
      <c r="B36" s="398"/>
      <c r="C36" s="398"/>
      <c r="D36" s="398"/>
      <c r="E36" s="398"/>
      <c r="F36" s="398" t="s">
        <v>482</v>
      </c>
      <c r="G36" s="398"/>
      <c r="H36" s="398"/>
      <c r="I36" s="398"/>
      <c r="J36" s="398" t="s">
        <v>482</v>
      </c>
      <c r="K36" s="398"/>
      <c r="L36" s="398"/>
      <c r="M36" s="398"/>
      <c r="N36" s="398"/>
      <c r="O36" s="398" t="s">
        <v>482</v>
      </c>
      <c r="P36" s="398"/>
      <c r="Q36" s="398"/>
      <c r="R36" s="398"/>
      <c r="S36" s="398" t="s">
        <v>482</v>
      </c>
      <c r="T36" s="398"/>
      <c r="U36" s="398"/>
      <c r="V36" s="398"/>
      <c r="W36" s="398"/>
      <c r="X36" s="398" t="s">
        <v>482</v>
      </c>
      <c r="Y36" s="398"/>
      <c r="Z36" s="398"/>
      <c r="AA36" s="398"/>
    </row>
    <row r="37" spans="1:27" ht="18" customHeight="1">
      <c r="A37" s="438" t="s">
        <v>482</v>
      </c>
      <c r="B37" s="438"/>
      <c r="C37" s="438"/>
      <c r="D37" s="438"/>
      <c r="E37" s="438"/>
      <c r="F37" s="438" t="s">
        <v>482</v>
      </c>
      <c r="G37" s="438"/>
      <c r="H37" s="438"/>
      <c r="I37" s="438"/>
      <c r="J37" s="438" t="s">
        <v>482</v>
      </c>
      <c r="K37" s="438"/>
      <c r="L37" s="438"/>
      <c r="M37" s="438"/>
      <c r="N37" s="438"/>
      <c r="O37" s="438" t="s">
        <v>482</v>
      </c>
      <c r="P37" s="438"/>
      <c r="Q37" s="438"/>
      <c r="R37" s="438"/>
      <c r="S37" s="438" t="s">
        <v>482</v>
      </c>
      <c r="T37" s="438"/>
      <c r="U37" s="438"/>
      <c r="V37" s="438"/>
      <c r="W37" s="438"/>
      <c r="X37" s="438" t="s">
        <v>482</v>
      </c>
      <c r="Y37" s="438"/>
      <c r="Z37" s="438"/>
      <c r="AA37" s="438"/>
    </row>
    <row r="38" spans="1:27" ht="18" customHeight="1">
      <c r="A38" s="436" t="s">
        <v>617</v>
      </c>
      <c r="B38" s="437"/>
      <c r="C38" s="437"/>
      <c r="D38" s="437"/>
      <c r="E38" s="437"/>
      <c r="F38" s="439">
        <f>SUM(A38)/SUM('P194'!I37:M37)*100</f>
        <v>0</v>
      </c>
      <c r="G38" s="440"/>
      <c r="H38" s="440"/>
      <c r="I38" s="440"/>
      <c r="J38" s="436" t="s">
        <v>617</v>
      </c>
      <c r="K38" s="437"/>
      <c r="L38" s="437"/>
      <c r="M38" s="437"/>
      <c r="N38" s="437"/>
      <c r="O38" s="439">
        <f>SUM(J38)/SUM('P194'!I37:M37)*100</f>
        <v>0</v>
      </c>
      <c r="P38" s="440"/>
      <c r="Q38" s="440"/>
      <c r="R38" s="440"/>
      <c r="S38" s="445">
        <v>3391</v>
      </c>
      <c r="T38" s="445"/>
      <c r="U38" s="445"/>
      <c r="V38" s="445"/>
      <c r="W38" s="445"/>
      <c r="X38" s="440">
        <f>(SUM(S38)/SUM('P194'!I37:M37))*100</f>
        <v>2.9905635417585326</v>
      </c>
      <c r="Y38" s="440"/>
      <c r="Z38" s="440"/>
      <c r="AA38" s="440"/>
    </row>
    <row r="39" spans="12:30" ht="20.25" customHeight="1"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2:30" ht="18" customHeight="1"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2:30" ht="18" customHeight="1"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2:30" ht="18" customHeight="1">
      <c r="L42" s="165"/>
      <c r="M42" s="13"/>
      <c r="N42" s="32"/>
      <c r="O42" s="32"/>
      <c r="P42" s="32"/>
      <c r="Q42" s="14"/>
      <c r="R42" s="19"/>
      <c r="S42" s="19"/>
      <c r="T42" s="32"/>
      <c r="U42" s="32"/>
      <c r="V42" s="32"/>
      <c r="W42" s="32"/>
      <c r="X42" s="32"/>
      <c r="Y42" s="42"/>
      <c r="Z42" s="19"/>
      <c r="AA42" s="4"/>
      <c r="AB42" s="19"/>
      <c r="AC42" s="4"/>
      <c r="AD42" s="19"/>
    </row>
    <row r="43" spans="12:30" ht="18" customHeight="1">
      <c r="L43" s="165"/>
      <c r="M43" s="19"/>
      <c r="N43" s="32"/>
      <c r="O43" s="32"/>
      <c r="P43" s="32"/>
      <c r="Q43" s="14"/>
      <c r="R43" s="19"/>
      <c r="S43" s="19"/>
      <c r="T43" s="32"/>
      <c r="U43" s="32"/>
      <c r="V43" s="32"/>
      <c r="W43" s="32"/>
      <c r="X43" s="32"/>
      <c r="Y43" s="42"/>
      <c r="Z43" s="19"/>
      <c r="AA43" s="4"/>
      <c r="AB43" s="19"/>
      <c r="AC43" s="4"/>
      <c r="AD43" s="19"/>
    </row>
    <row r="44" spans="1:30" ht="18" customHeight="1">
      <c r="A44" s="164"/>
      <c r="B44" s="164"/>
      <c r="C44" s="164"/>
      <c r="D44" s="164"/>
      <c r="E44" s="14"/>
      <c r="F44" s="14"/>
      <c r="G44" s="14"/>
      <c r="H44" s="14"/>
      <c r="I44" s="14"/>
      <c r="J44" s="14"/>
      <c r="K44" s="14"/>
      <c r="L44" s="14"/>
      <c r="M44" s="19"/>
      <c r="N44" s="32"/>
      <c r="O44" s="32"/>
      <c r="P44" s="32"/>
      <c r="Q44" s="14"/>
      <c r="R44" s="19"/>
      <c r="S44" s="19"/>
      <c r="T44" s="32"/>
      <c r="U44" s="32"/>
      <c r="V44" s="32"/>
      <c r="W44" s="32"/>
      <c r="X44" s="32"/>
      <c r="Y44" s="42"/>
      <c r="Z44" s="19"/>
      <c r="AA44" s="4"/>
      <c r="AB44" s="19"/>
      <c r="AC44" s="4"/>
      <c r="AD44" s="19"/>
    </row>
    <row r="45" spans="1:30" ht="18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30"/>
      <c r="N45" s="38"/>
      <c r="O45" s="38"/>
      <c r="P45" s="38"/>
      <c r="Q45" s="28"/>
      <c r="R45" s="30"/>
      <c r="S45" s="30"/>
      <c r="T45" s="38"/>
      <c r="U45" s="38"/>
      <c r="V45" s="38"/>
      <c r="W45" s="38"/>
      <c r="X45" s="38"/>
      <c r="Y45" s="163"/>
      <c r="Z45" s="30"/>
      <c r="AA45" s="24"/>
      <c r="AB45" s="30"/>
      <c r="AC45" s="24"/>
      <c r="AD45" s="30"/>
    </row>
    <row r="46" spans="4:7" ht="13.5" customHeight="1">
      <c r="D46" s="160"/>
      <c r="E46" s="160"/>
      <c r="F46" s="160"/>
      <c r="G46" s="160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9.75" customHeight="1"/>
    <row r="59" ht="7.5" customHeight="1"/>
    <row r="60" ht="9.75" customHeight="1"/>
    <row r="61" ht="9.75" customHeight="1"/>
    <row r="62" ht="7.5" customHeight="1"/>
    <row r="63" ht="9.75" customHeight="1"/>
    <row r="64" ht="9.75" customHeight="1"/>
    <row r="65" ht="7.5" customHeight="1"/>
    <row r="66" ht="9.75" customHeight="1"/>
    <row r="67" ht="9.75" customHeight="1"/>
    <row r="68" ht="7.5" customHeight="1"/>
    <row r="69" ht="9.75" customHeight="1"/>
    <row r="70" ht="9.75" customHeight="1"/>
    <row r="71" ht="7.5" customHeight="1"/>
    <row r="72" ht="9.75" customHeight="1"/>
    <row r="73" ht="9.75" customHeight="1"/>
    <row r="74" ht="7.5" customHeight="1"/>
    <row r="75" ht="9.75" customHeight="1"/>
    <row r="76" ht="9.75" customHeight="1"/>
    <row r="77" ht="7.5" customHeight="1"/>
    <row r="78" ht="9.75" customHeight="1"/>
    <row r="79" ht="9.75" customHeight="1"/>
    <row r="80" ht="7.5" customHeight="1"/>
    <row r="81" ht="9.75" customHeight="1"/>
    <row r="82" ht="9.75" customHeight="1"/>
    <row r="83" ht="7.5" customHeight="1"/>
    <row r="84" ht="9.75" customHeight="1"/>
    <row r="85" ht="9.75" customHeight="1"/>
    <row r="86" ht="5.25" customHeight="1"/>
    <row r="87" ht="13.5" customHeight="1"/>
    <row r="88" ht="13.5" customHeight="1"/>
  </sheetData>
  <sheetProtection/>
  <mergeCells count="141">
    <mergeCell ref="S35:W35"/>
    <mergeCell ref="AB8:AG8"/>
    <mergeCell ref="AH8:AK8"/>
    <mergeCell ref="AL8:AQ8"/>
    <mergeCell ref="AR8:AU8"/>
    <mergeCell ref="AR17:AU17"/>
    <mergeCell ref="V17:X17"/>
    <mergeCell ref="Y17:AA17"/>
    <mergeCell ref="AC17:AF17"/>
    <mergeCell ref="AH17:AK17"/>
    <mergeCell ref="O38:R38"/>
    <mergeCell ref="J35:N35"/>
    <mergeCell ref="S36:W36"/>
    <mergeCell ref="S37:W37"/>
    <mergeCell ref="S38:W38"/>
    <mergeCell ref="X34:AA34"/>
    <mergeCell ref="X35:AA35"/>
    <mergeCell ref="X36:AA36"/>
    <mergeCell ref="X37:AA37"/>
    <mergeCell ref="X38:AA38"/>
    <mergeCell ref="J14:R14"/>
    <mergeCell ref="S13:AA14"/>
    <mergeCell ref="O15:R15"/>
    <mergeCell ref="J36:N36"/>
    <mergeCell ref="J37:N37"/>
    <mergeCell ref="J38:N38"/>
    <mergeCell ref="O34:R34"/>
    <mergeCell ref="O35:R35"/>
    <mergeCell ref="O36:R36"/>
    <mergeCell ref="O37:R37"/>
    <mergeCell ref="AB13:AU13"/>
    <mergeCell ref="AR15:AU15"/>
    <mergeCell ref="AB15:AG15"/>
    <mergeCell ref="AH15:AK15"/>
    <mergeCell ref="AB14:AK14"/>
    <mergeCell ref="S15:U15"/>
    <mergeCell ref="V15:X15"/>
    <mergeCell ref="Y15:AA15"/>
    <mergeCell ref="A17:E17"/>
    <mergeCell ref="F17:I17"/>
    <mergeCell ref="J16:N16"/>
    <mergeCell ref="AR16:AU16"/>
    <mergeCell ref="AR18:AU18"/>
    <mergeCell ref="AH18:AK18"/>
    <mergeCell ref="AL16:AQ16"/>
    <mergeCell ref="AL18:AQ18"/>
    <mergeCell ref="AL17:AQ17"/>
    <mergeCell ref="AH7:AK7"/>
    <mergeCell ref="AH9:AK9"/>
    <mergeCell ref="S17:U17"/>
    <mergeCell ref="AL6:AQ6"/>
    <mergeCell ref="Y16:AA16"/>
    <mergeCell ref="S16:U16"/>
    <mergeCell ref="V16:X16"/>
    <mergeCell ref="AL15:AQ15"/>
    <mergeCell ref="AH16:AK16"/>
    <mergeCell ref="AL14:AU14"/>
    <mergeCell ref="A4:I5"/>
    <mergeCell ref="A6:C6"/>
    <mergeCell ref="D6:F6"/>
    <mergeCell ref="G6:I6"/>
    <mergeCell ref="J6:O6"/>
    <mergeCell ref="AB6:AG6"/>
    <mergeCell ref="P6:R6"/>
    <mergeCell ref="S6:X6"/>
    <mergeCell ref="J4:AA4"/>
    <mergeCell ref="AL4:AU4"/>
    <mergeCell ref="J5:R5"/>
    <mergeCell ref="S5:AA5"/>
    <mergeCell ref="AL5:AU5"/>
    <mergeCell ref="AB4:AK5"/>
    <mergeCell ref="AH6:AK6"/>
    <mergeCell ref="AR6:AU6"/>
    <mergeCell ref="A7:C7"/>
    <mergeCell ref="AC18:AF18"/>
    <mergeCell ref="AC16:AF16"/>
    <mergeCell ref="X33:AA33"/>
    <mergeCell ref="J32:R32"/>
    <mergeCell ref="J18:N18"/>
    <mergeCell ref="J17:N17"/>
    <mergeCell ref="O17:R17"/>
    <mergeCell ref="Y18:AA18"/>
    <mergeCell ref="S18:U18"/>
    <mergeCell ref="D7:F7"/>
    <mergeCell ref="D9:F9"/>
    <mergeCell ref="A36:E36"/>
    <mergeCell ref="F34:I34"/>
    <mergeCell ref="F35:I35"/>
    <mergeCell ref="F36:I36"/>
    <mergeCell ref="A34:E34"/>
    <mergeCell ref="A35:E35"/>
    <mergeCell ref="A33:E33"/>
    <mergeCell ref="A8:C8"/>
    <mergeCell ref="Y6:AA6"/>
    <mergeCell ref="J34:N34"/>
    <mergeCell ref="S34:W34"/>
    <mergeCell ref="J33:N33"/>
    <mergeCell ref="O33:R33"/>
    <mergeCell ref="S33:W33"/>
    <mergeCell ref="J7:O7"/>
    <mergeCell ref="A13:R13"/>
    <mergeCell ref="A14:I14"/>
    <mergeCell ref="J9:O9"/>
    <mergeCell ref="A38:E38"/>
    <mergeCell ref="F37:I37"/>
    <mergeCell ref="F38:I38"/>
    <mergeCell ref="A9:C9"/>
    <mergeCell ref="A37:E37"/>
    <mergeCell ref="F33:I33"/>
    <mergeCell ref="A32:I32"/>
    <mergeCell ref="A15:E15"/>
    <mergeCell ref="A16:E16"/>
    <mergeCell ref="A18:E18"/>
    <mergeCell ref="G8:I8"/>
    <mergeCell ref="J8:O8"/>
    <mergeCell ref="O16:R16"/>
    <mergeCell ref="O18:R18"/>
    <mergeCell ref="J15:N15"/>
    <mergeCell ref="P8:R8"/>
    <mergeCell ref="F15:I15"/>
    <mergeCell ref="D8:F8"/>
    <mergeCell ref="F16:I16"/>
    <mergeCell ref="F18:I18"/>
    <mergeCell ref="Y7:AA7"/>
    <mergeCell ref="Y9:AA9"/>
    <mergeCell ref="S8:X8"/>
    <mergeCell ref="Y8:AA8"/>
    <mergeCell ref="S7:X7"/>
    <mergeCell ref="S32:AA32"/>
    <mergeCell ref="S9:X9"/>
    <mergeCell ref="V18:X18"/>
    <mergeCell ref="AR7:AU7"/>
    <mergeCell ref="AR9:AU9"/>
    <mergeCell ref="G7:I7"/>
    <mergeCell ref="G9:I9"/>
    <mergeCell ref="P7:R7"/>
    <mergeCell ref="P9:R9"/>
    <mergeCell ref="AL7:AQ7"/>
    <mergeCell ref="AL9:AQ9"/>
    <mergeCell ref="AB7:AG7"/>
    <mergeCell ref="AB9:AG9"/>
  </mergeCells>
  <printOptions/>
  <pageMargins left="0.7874015748031497" right="0" top="0.7874015748031497" bottom="0.1968503937007874" header="0.3937007874015748" footer="0.1968503937007874"/>
  <pageSetup firstPageNumber="195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I75"/>
  <sheetViews>
    <sheetView zoomScalePageLayoutView="0" workbookViewId="0" topLeftCell="A1">
      <selection activeCell="BT44" sqref="BT44"/>
    </sheetView>
  </sheetViews>
  <sheetFormatPr defaultColWidth="15.625" defaultRowHeight="13.5"/>
  <cols>
    <col min="1" max="11" width="1.75390625" style="7" customWidth="1"/>
    <col min="12" max="12" width="1.75390625" style="10" customWidth="1"/>
    <col min="13" max="14" width="1.75390625" style="7" customWidth="1"/>
    <col min="15" max="15" width="2.125" style="7" customWidth="1"/>
    <col min="16" max="44" width="1.75390625" style="7" customWidth="1"/>
    <col min="45" max="50" width="1.875" style="7" customWidth="1"/>
    <col min="51" max="52" width="1.75390625" style="7" customWidth="1"/>
    <col min="53" max="53" width="1.625" style="7" customWidth="1"/>
    <col min="54" max="60" width="1.75390625" style="7" customWidth="1"/>
    <col min="61" max="62" width="1.37890625" style="7" customWidth="1"/>
    <col min="63" max="63" width="2.125" style="7" customWidth="1"/>
    <col min="64" max="73" width="1.37890625" style="7" customWidth="1"/>
    <col min="74" max="16384" width="15.625" style="7" customWidth="1"/>
  </cols>
  <sheetData>
    <row r="1" spans="4:61" ht="18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138" t="s">
        <v>662</v>
      </c>
      <c r="Z1" s="3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5:13" ht="15" customHeight="1">
      <c r="E2" s="8"/>
      <c r="F2" s="8"/>
      <c r="G2" s="8"/>
      <c r="H2" s="8"/>
      <c r="I2" s="8"/>
      <c r="J2" s="8"/>
      <c r="K2" s="8"/>
      <c r="L2" s="8"/>
      <c r="M2" s="8"/>
    </row>
    <row r="3" spans="1:52" ht="15" customHeight="1" thickBot="1">
      <c r="A3" s="57" t="s">
        <v>432</v>
      </c>
      <c r="F3" s="9"/>
      <c r="K3" s="11"/>
      <c r="L3" s="11"/>
      <c r="M3" s="11"/>
      <c r="N3" s="59"/>
      <c r="O3" s="59"/>
      <c r="P3" s="59"/>
      <c r="Q3" s="59"/>
      <c r="AB3" s="21"/>
      <c r="AH3" s="9"/>
      <c r="AN3" s="21"/>
      <c r="AZ3" s="21"/>
    </row>
    <row r="4" spans="1:61" ht="18" customHeight="1">
      <c r="A4" s="375" t="s">
        <v>97</v>
      </c>
      <c r="B4" s="334"/>
      <c r="C4" s="334"/>
      <c r="D4" s="334"/>
      <c r="E4" s="334"/>
      <c r="F4" s="334"/>
      <c r="G4" s="334"/>
      <c r="H4" s="334"/>
      <c r="I4" s="334" t="s">
        <v>411</v>
      </c>
      <c r="J4" s="334"/>
      <c r="K4" s="334"/>
      <c r="L4" s="334"/>
      <c r="M4" s="334"/>
      <c r="N4" s="334"/>
      <c r="O4" s="334"/>
      <c r="P4" s="334" t="s">
        <v>272</v>
      </c>
      <c r="Q4" s="334"/>
      <c r="R4" s="334"/>
      <c r="S4" s="334"/>
      <c r="T4" s="334"/>
      <c r="U4" s="334"/>
      <c r="V4" s="334"/>
      <c r="W4" s="334" t="s">
        <v>412</v>
      </c>
      <c r="X4" s="334"/>
      <c r="Y4" s="334"/>
      <c r="Z4" s="334"/>
      <c r="AA4" s="334"/>
      <c r="AB4" s="334"/>
      <c r="AC4" s="334"/>
      <c r="AD4" s="334" t="s">
        <v>413</v>
      </c>
      <c r="AE4" s="334"/>
      <c r="AF4" s="334"/>
      <c r="AG4" s="334"/>
      <c r="AH4" s="334"/>
      <c r="AI4" s="334"/>
      <c r="AJ4" s="334"/>
      <c r="AK4" s="334" t="s">
        <v>414</v>
      </c>
      <c r="AL4" s="334"/>
      <c r="AM4" s="334"/>
      <c r="AN4" s="334"/>
      <c r="AO4" s="334"/>
      <c r="AP4" s="334"/>
      <c r="AQ4" s="334"/>
      <c r="AR4" s="334" t="s">
        <v>433</v>
      </c>
      <c r="AS4" s="334"/>
      <c r="AT4" s="334"/>
      <c r="AU4" s="334"/>
      <c r="AV4" s="334"/>
      <c r="AW4" s="334"/>
      <c r="AX4" s="335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8" customHeight="1">
      <c r="A5" s="371"/>
      <c r="B5" s="325"/>
      <c r="C5" s="325"/>
      <c r="D5" s="325"/>
      <c r="E5" s="325"/>
      <c r="F5" s="325"/>
      <c r="G5" s="325"/>
      <c r="H5" s="325"/>
      <c r="I5" s="325" t="s">
        <v>360</v>
      </c>
      <c r="J5" s="325"/>
      <c r="K5" s="325"/>
      <c r="L5" s="325"/>
      <c r="M5" s="325" t="s">
        <v>415</v>
      </c>
      <c r="N5" s="325"/>
      <c r="O5" s="325"/>
      <c r="P5" s="325" t="s">
        <v>434</v>
      </c>
      <c r="Q5" s="325"/>
      <c r="R5" s="325"/>
      <c r="S5" s="325"/>
      <c r="T5" s="325" t="s">
        <v>417</v>
      </c>
      <c r="U5" s="325"/>
      <c r="V5" s="325"/>
      <c r="W5" s="325" t="s">
        <v>434</v>
      </c>
      <c r="X5" s="325"/>
      <c r="Y5" s="325"/>
      <c r="Z5" s="325"/>
      <c r="AA5" s="325" t="s">
        <v>417</v>
      </c>
      <c r="AB5" s="325"/>
      <c r="AC5" s="325"/>
      <c r="AD5" s="325" t="s">
        <v>434</v>
      </c>
      <c r="AE5" s="325"/>
      <c r="AF5" s="325"/>
      <c r="AG5" s="325"/>
      <c r="AH5" s="325" t="s">
        <v>417</v>
      </c>
      <c r="AI5" s="325"/>
      <c r="AJ5" s="325"/>
      <c r="AK5" s="325" t="s">
        <v>434</v>
      </c>
      <c r="AL5" s="325"/>
      <c r="AM5" s="325"/>
      <c r="AN5" s="325"/>
      <c r="AO5" s="325" t="s">
        <v>417</v>
      </c>
      <c r="AP5" s="325"/>
      <c r="AQ5" s="325"/>
      <c r="AR5" s="325" t="s">
        <v>434</v>
      </c>
      <c r="AS5" s="325"/>
      <c r="AT5" s="325"/>
      <c r="AU5" s="325"/>
      <c r="AV5" s="325" t="s">
        <v>417</v>
      </c>
      <c r="AW5" s="325"/>
      <c r="AX5" s="326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1:61" ht="18" customHeight="1">
      <c r="A6" s="429"/>
      <c r="B6" s="429"/>
      <c r="C6" s="429"/>
      <c r="D6" s="429"/>
      <c r="E6" s="429"/>
      <c r="F6" s="429"/>
      <c r="G6" s="429"/>
      <c r="H6" s="430"/>
      <c r="I6" s="398" t="s">
        <v>418</v>
      </c>
      <c r="J6" s="398"/>
      <c r="K6" s="398"/>
      <c r="L6" s="398"/>
      <c r="M6" s="398"/>
      <c r="N6" s="398"/>
      <c r="O6" s="398"/>
      <c r="P6" s="398" t="s">
        <v>418</v>
      </c>
      <c r="Q6" s="398"/>
      <c r="R6" s="398"/>
      <c r="S6" s="398"/>
      <c r="T6" s="398"/>
      <c r="U6" s="398"/>
      <c r="V6" s="398"/>
      <c r="W6" s="398" t="s">
        <v>418</v>
      </c>
      <c r="X6" s="398"/>
      <c r="Y6" s="398"/>
      <c r="Z6" s="398"/>
      <c r="AA6" s="398"/>
      <c r="AB6" s="398"/>
      <c r="AC6" s="398"/>
      <c r="AD6" s="398" t="s">
        <v>418</v>
      </c>
      <c r="AE6" s="398"/>
      <c r="AF6" s="398"/>
      <c r="AG6" s="398"/>
      <c r="AH6" s="398"/>
      <c r="AI6" s="398"/>
      <c r="AJ6" s="398"/>
      <c r="AK6" s="398" t="s">
        <v>418</v>
      </c>
      <c r="AL6" s="398"/>
      <c r="AM6" s="398"/>
      <c r="AN6" s="398"/>
      <c r="AO6" s="398"/>
      <c r="AP6" s="398"/>
      <c r="AQ6" s="398"/>
      <c r="AR6" s="398" t="s">
        <v>418</v>
      </c>
      <c r="AS6" s="398"/>
      <c r="AT6" s="398"/>
      <c r="AU6" s="398"/>
      <c r="AV6" s="398"/>
      <c r="AW6" s="398"/>
      <c r="AX6" s="398"/>
      <c r="AY6" s="19"/>
      <c r="AZ6" s="19"/>
      <c r="BA6" s="19"/>
      <c r="BB6" s="19"/>
      <c r="BC6" s="19"/>
      <c r="BD6" s="29"/>
      <c r="BE6" s="29"/>
      <c r="BF6" s="29"/>
      <c r="BG6" s="29"/>
      <c r="BH6" s="29"/>
      <c r="BI6" s="29"/>
    </row>
    <row r="7" spans="1:61" ht="18" customHeight="1">
      <c r="A7" s="456" t="s">
        <v>676</v>
      </c>
      <c r="B7" s="456"/>
      <c r="C7" s="456"/>
      <c r="D7" s="456"/>
      <c r="E7" s="456"/>
      <c r="F7" s="456"/>
      <c r="G7" s="456"/>
      <c r="H7" s="457"/>
      <c r="I7" s="323">
        <v>93282</v>
      </c>
      <c r="J7" s="323"/>
      <c r="K7" s="323"/>
      <c r="L7" s="323"/>
      <c r="M7" s="389">
        <v>100</v>
      </c>
      <c r="N7" s="389"/>
      <c r="O7" s="389"/>
      <c r="P7" s="323">
        <v>40021</v>
      </c>
      <c r="Q7" s="323"/>
      <c r="R7" s="323"/>
      <c r="S7" s="323"/>
      <c r="T7" s="373">
        <v>42.9</v>
      </c>
      <c r="U7" s="373"/>
      <c r="V7" s="373"/>
      <c r="W7" s="323">
        <v>30438</v>
      </c>
      <c r="X7" s="323"/>
      <c r="Y7" s="323"/>
      <c r="Z7" s="323"/>
      <c r="AA7" s="373">
        <v>32.6</v>
      </c>
      <c r="AB7" s="373"/>
      <c r="AC7" s="373"/>
      <c r="AD7" s="323">
        <v>10437</v>
      </c>
      <c r="AE7" s="323"/>
      <c r="AF7" s="323"/>
      <c r="AG7" s="323"/>
      <c r="AH7" s="373">
        <v>11.2</v>
      </c>
      <c r="AI7" s="373"/>
      <c r="AJ7" s="373"/>
      <c r="AK7" s="323">
        <v>4175</v>
      </c>
      <c r="AL7" s="323"/>
      <c r="AM7" s="323"/>
      <c r="AN7" s="323"/>
      <c r="AO7" s="389">
        <v>4.5</v>
      </c>
      <c r="AP7" s="389"/>
      <c r="AQ7" s="389"/>
      <c r="AR7" s="398" t="s">
        <v>482</v>
      </c>
      <c r="AS7" s="398"/>
      <c r="AT7" s="398"/>
      <c r="AU7" s="398"/>
      <c r="AV7" s="398" t="s">
        <v>482</v>
      </c>
      <c r="AW7" s="398"/>
      <c r="AX7" s="398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50" ht="18" customHeight="1">
      <c r="A8" s="362" t="s">
        <v>672</v>
      </c>
      <c r="B8" s="362"/>
      <c r="C8" s="362"/>
      <c r="D8" s="362"/>
      <c r="E8" s="362"/>
      <c r="F8" s="362"/>
      <c r="G8" s="362"/>
      <c r="H8" s="363"/>
      <c r="I8" s="323">
        <v>107397</v>
      </c>
      <c r="J8" s="323"/>
      <c r="K8" s="323"/>
      <c r="L8" s="323"/>
      <c r="M8" s="389">
        <v>100</v>
      </c>
      <c r="N8" s="389"/>
      <c r="O8" s="389"/>
      <c r="P8" s="323">
        <v>32509</v>
      </c>
      <c r="Q8" s="323"/>
      <c r="R8" s="323"/>
      <c r="S8" s="323"/>
      <c r="T8" s="373">
        <v>30.3</v>
      </c>
      <c r="U8" s="373"/>
      <c r="V8" s="373"/>
      <c r="W8" s="323">
        <v>45845</v>
      </c>
      <c r="X8" s="323"/>
      <c r="Y8" s="323"/>
      <c r="Z8" s="323"/>
      <c r="AA8" s="373">
        <v>42.7</v>
      </c>
      <c r="AB8" s="373"/>
      <c r="AC8" s="373"/>
      <c r="AD8" s="323">
        <v>11290</v>
      </c>
      <c r="AE8" s="323"/>
      <c r="AF8" s="323"/>
      <c r="AG8" s="323"/>
      <c r="AH8" s="373">
        <v>10.5</v>
      </c>
      <c r="AI8" s="373"/>
      <c r="AJ8" s="373"/>
      <c r="AK8" s="323">
        <v>5161</v>
      </c>
      <c r="AL8" s="323"/>
      <c r="AM8" s="323"/>
      <c r="AN8" s="323"/>
      <c r="AO8" s="389">
        <v>4.8</v>
      </c>
      <c r="AP8" s="389"/>
      <c r="AQ8" s="389"/>
      <c r="AR8" s="323">
        <v>4973</v>
      </c>
      <c r="AS8" s="323"/>
      <c r="AT8" s="323"/>
      <c r="AU8" s="323"/>
      <c r="AV8" s="373">
        <v>4.6</v>
      </c>
      <c r="AW8" s="373"/>
      <c r="AX8" s="373"/>
    </row>
    <row r="9" spans="1:50" ht="18" customHeight="1">
      <c r="A9" s="366" t="s">
        <v>681</v>
      </c>
      <c r="B9" s="366"/>
      <c r="C9" s="366"/>
      <c r="D9" s="366"/>
      <c r="E9" s="366"/>
      <c r="F9" s="366"/>
      <c r="G9" s="366"/>
      <c r="H9" s="367"/>
      <c r="I9" s="327">
        <f>SUM(P9,W9,AD9,AK9,AR9)+SUM('P197'!A9:D9,'P197'!H9:K9,'P197'!O9:R9,'P197'!V9:Y9)</f>
        <v>114199</v>
      </c>
      <c r="J9" s="327"/>
      <c r="K9" s="327"/>
      <c r="L9" s="327"/>
      <c r="M9" s="388">
        <v>100</v>
      </c>
      <c r="N9" s="388"/>
      <c r="O9" s="388"/>
      <c r="P9" s="327">
        <v>45786</v>
      </c>
      <c r="Q9" s="327"/>
      <c r="R9" s="327"/>
      <c r="S9" s="327"/>
      <c r="T9" s="388">
        <f>(P9/I9)*100</f>
        <v>40.09317069326352</v>
      </c>
      <c r="U9" s="388"/>
      <c r="V9" s="388"/>
      <c r="W9" s="327">
        <v>30138</v>
      </c>
      <c r="X9" s="327"/>
      <c r="Y9" s="327"/>
      <c r="Z9" s="327"/>
      <c r="AA9" s="388">
        <f>(W9/I9)*100</f>
        <v>26.39077399977233</v>
      </c>
      <c r="AB9" s="388"/>
      <c r="AC9" s="388"/>
      <c r="AD9" s="327">
        <v>13506</v>
      </c>
      <c r="AE9" s="327"/>
      <c r="AF9" s="327"/>
      <c r="AG9" s="327"/>
      <c r="AH9" s="388">
        <f>(AD9/I9)*100</f>
        <v>11.826723526475714</v>
      </c>
      <c r="AI9" s="388"/>
      <c r="AJ9" s="388"/>
      <c r="AK9" s="327">
        <v>5852</v>
      </c>
      <c r="AL9" s="327"/>
      <c r="AM9" s="327"/>
      <c r="AN9" s="327"/>
      <c r="AO9" s="388">
        <f>(AK9/I9)*100</f>
        <v>5.124388129493253</v>
      </c>
      <c r="AP9" s="388"/>
      <c r="AQ9" s="388"/>
      <c r="AR9" s="327">
        <v>2075</v>
      </c>
      <c r="AS9" s="327"/>
      <c r="AT9" s="327"/>
      <c r="AU9" s="327"/>
      <c r="AV9" s="388">
        <f>(AR9/I9)*100</f>
        <v>1.8170036515205914</v>
      </c>
      <c r="AW9" s="388"/>
      <c r="AX9" s="388"/>
    </row>
    <row r="10" spans="2:45" ht="24" customHeight="1">
      <c r="B10" s="84"/>
      <c r="C10" s="161"/>
      <c r="D10" s="24"/>
      <c r="E10" s="24"/>
      <c r="F10" s="24"/>
      <c r="G10" s="24"/>
      <c r="H10" s="24"/>
      <c r="I10" s="24"/>
      <c r="J10" s="30"/>
      <c r="K10" s="30"/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9"/>
      <c r="AI10" s="19"/>
      <c r="AJ10" s="19"/>
      <c r="AK10" s="19"/>
      <c r="AL10" s="19"/>
      <c r="AM10" s="19"/>
      <c r="AN10" s="4"/>
      <c r="AO10" s="4"/>
      <c r="AP10" s="4"/>
      <c r="AQ10" s="4"/>
      <c r="AR10" s="4"/>
      <c r="AS10" s="4"/>
    </row>
    <row r="11" spans="1:45" ht="20.25" customHeight="1" thickBot="1">
      <c r="A11" s="57" t="s">
        <v>389</v>
      </c>
      <c r="B11" s="84"/>
      <c r="C11" s="84"/>
      <c r="E11" s="142"/>
      <c r="F11" s="142"/>
      <c r="G11" s="142"/>
      <c r="H11" s="142"/>
      <c r="I11" s="33"/>
      <c r="J11" s="33"/>
      <c r="K11" s="33"/>
      <c r="L11" s="33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50" ht="18" customHeight="1">
      <c r="A12" s="375" t="s">
        <v>97</v>
      </c>
      <c r="B12" s="334"/>
      <c r="C12" s="334"/>
      <c r="D12" s="334"/>
      <c r="E12" s="334"/>
      <c r="F12" s="334"/>
      <c r="G12" s="334"/>
      <c r="H12" s="334"/>
      <c r="I12" s="334" t="s">
        <v>411</v>
      </c>
      <c r="J12" s="334"/>
      <c r="K12" s="334"/>
      <c r="L12" s="334"/>
      <c r="M12" s="334"/>
      <c r="N12" s="334"/>
      <c r="O12" s="334"/>
      <c r="P12" s="334" t="s">
        <v>272</v>
      </c>
      <c r="Q12" s="334"/>
      <c r="R12" s="334"/>
      <c r="S12" s="334"/>
      <c r="T12" s="334"/>
      <c r="U12" s="334"/>
      <c r="V12" s="334"/>
      <c r="W12" s="334" t="s">
        <v>273</v>
      </c>
      <c r="X12" s="334"/>
      <c r="Y12" s="334"/>
      <c r="Z12" s="334"/>
      <c r="AA12" s="334"/>
      <c r="AB12" s="334"/>
      <c r="AC12" s="334"/>
      <c r="AD12" s="334" t="s">
        <v>274</v>
      </c>
      <c r="AE12" s="334"/>
      <c r="AF12" s="334"/>
      <c r="AG12" s="334"/>
      <c r="AH12" s="334"/>
      <c r="AI12" s="334"/>
      <c r="AJ12" s="334"/>
      <c r="AK12" s="334" t="s">
        <v>275</v>
      </c>
      <c r="AL12" s="334"/>
      <c r="AM12" s="334"/>
      <c r="AN12" s="334"/>
      <c r="AO12" s="334"/>
      <c r="AP12" s="334"/>
      <c r="AQ12" s="334"/>
      <c r="AR12" s="334" t="s">
        <v>276</v>
      </c>
      <c r="AS12" s="334"/>
      <c r="AT12" s="334"/>
      <c r="AU12" s="334"/>
      <c r="AV12" s="334"/>
      <c r="AW12" s="334"/>
      <c r="AX12" s="335"/>
    </row>
    <row r="13" spans="1:61" ht="18" customHeight="1">
      <c r="A13" s="371"/>
      <c r="B13" s="325"/>
      <c r="C13" s="325"/>
      <c r="D13" s="325"/>
      <c r="E13" s="325"/>
      <c r="F13" s="325"/>
      <c r="G13" s="325"/>
      <c r="H13" s="325"/>
      <c r="I13" s="325" t="s">
        <v>360</v>
      </c>
      <c r="J13" s="325"/>
      <c r="K13" s="325"/>
      <c r="L13" s="325"/>
      <c r="M13" s="325" t="s">
        <v>415</v>
      </c>
      <c r="N13" s="325"/>
      <c r="O13" s="325"/>
      <c r="P13" s="325" t="s">
        <v>434</v>
      </c>
      <c r="Q13" s="325"/>
      <c r="R13" s="325"/>
      <c r="S13" s="325"/>
      <c r="T13" s="325" t="s">
        <v>417</v>
      </c>
      <c r="U13" s="325"/>
      <c r="V13" s="325"/>
      <c r="W13" s="325" t="s">
        <v>434</v>
      </c>
      <c r="X13" s="325"/>
      <c r="Y13" s="325"/>
      <c r="Z13" s="325"/>
      <c r="AA13" s="325" t="s">
        <v>417</v>
      </c>
      <c r="AB13" s="325"/>
      <c r="AC13" s="325"/>
      <c r="AD13" s="325" t="s">
        <v>434</v>
      </c>
      <c r="AE13" s="325"/>
      <c r="AF13" s="325"/>
      <c r="AG13" s="325"/>
      <c r="AH13" s="325" t="s">
        <v>417</v>
      </c>
      <c r="AI13" s="325"/>
      <c r="AJ13" s="325"/>
      <c r="AK13" s="325" t="s">
        <v>434</v>
      </c>
      <c r="AL13" s="325"/>
      <c r="AM13" s="325"/>
      <c r="AN13" s="325"/>
      <c r="AO13" s="325" t="s">
        <v>417</v>
      </c>
      <c r="AP13" s="325"/>
      <c r="AQ13" s="325"/>
      <c r="AR13" s="325" t="s">
        <v>434</v>
      </c>
      <c r="AS13" s="325"/>
      <c r="AT13" s="325"/>
      <c r="AU13" s="325"/>
      <c r="AV13" s="325" t="s">
        <v>417</v>
      </c>
      <c r="AW13" s="325"/>
      <c r="AX13" s="326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50" ht="18" customHeight="1">
      <c r="A14" s="354"/>
      <c r="B14" s="354"/>
      <c r="C14" s="354"/>
      <c r="D14" s="354"/>
      <c r="E14" s="354"/>
      <c r="F14" s="354"/>
      <c r="G14" s="354"/>
      <c r="H14" s="453"/>
      <c r="I14" s="454" t="s">
        <v>418</v>
      </c>
      <c r="J14" s="454"/>
      <c r="K14" s="454"/>
      <c r="L14" s="454"/>
      <c r="M14" s="454"/>
      <c r="N14" s="454"/>
      <c r="O14" s="454"/>
      <c r="P14" s="454" t="s">
        <v>418</v>
      </c>
      <c r="Q14" s="454"/>
      <c r="R14" s="454"/>
      <c r="S14" s="454"/>
      <c r="T14" s="454"/>
      <c r="U14" s="454"/>
      <c r="V14" s="454"/>
      <c r="W14" s="454" t="s">
        <v>418</v>
      </c>
      <c r="X14" s="454"/>
      <c r="Y14" s="454"/>
      <c r="Z14" s="454"/>
      <c r="AA14" s="454"/>
      <c r="AB14" s="454"/>
      <c r="AC14" s="454"/>
      <c r="AD14" s="454" t="s">
        <v>418</v>
      </c>
      <c r="AE14" s="454"/>
      <c r="AF14" s="454"/>
      <c r="AG14" s="454"/>
      <c r="AH14" s="454"/>
      <c r="AI14" s="454"/>
      <c r="AJ14" s="454"/>
      <c r="AK14" s="454" t="s">
        <v>418</v>
      </c>
      <c r="AL14" s="454"/>
      <c r="AM14" s="454"/>
      <c r="AN14" s="454"/>
      <c r="AO14" s="454"/>
      <c r="AP14" s="454"/>
      <c r="AQ14" s="454"/>
      <c r="AR14" s="454" t="s">
        <v>418</v>
      </c>
      <c r="AS14" s="454"/>
      <c r="AT14" s="454"/>
      <c r="AU14" s="454"/>
      <c r="AV14" s="454"/>
      <c r="AW14" s="454"/>
      <c r="AX14" s="454"/>
    </row>
    <row r="15" spans="1:61" ht="18" customHeight="1">
      <c r="A15" s="456" t="s">
        <v>277</v>
      </c>
      <c r="B15" s="456"/>
      <c r="C15" s="456"/>
      <c r="D15" s="456"/>
      <c r="E15" s="456"/>
      <c r="F15" s="456"/>
      <c r="G15" s="456"/>
      <c r="H15" s="457"/>
      <c r="I15" s="323">
        <v>83116</v>
      </c>
      <c r="J15" s="323"/>
      <c r="K15" s="323"/>
      <c r="L15" s="323"/>
      <c r="M15" s="389">
        <v>100</v>
      </c>
      <c r="N15" s="389"/>
      <c r="O15" s="389"/>
      <c r="P15" s="323">
        <v>14584</v>
      </c>
      <c r="Q15" s="323"/>
      <c r="R15" s="323"/>
      <c r="S15" s="323"/>
      <c r="T15" s="373">
        <v>17.6</v>
      </c>
      <c r="U15" s="373"/>
      <c r="V15" s="373"/>
      <c r="W15" s="323">
        <v>13174</v>
      </c>
      <c r="X15" s="323"/>
      <c r="Y15" s="323"/>
      <c r="Z15" s="323"/>
      <c r="AA15" s="373">
        <v>15.9</v>
      </c>
      <c r="AB15" s="373"/>
      <c r="AC15" s="373"/>
      <c r="AD15" s="323">
        <v>23748</v>
      </c>
      <c r="AE15" s="323"/>
      <c r="AF15" s="323"/>
      <c r="AG15" s="323"/>
      <c r="AH15" s="373">
        <v>28.6</v>
      </c>
      <c r="AI15" s="373"/>
      <c r="AJ15" s="373"/>
      <c r="AK15" s="323">
        <v>8629</v>
      </c>
      <c r="AL15" s="323"/>
      <c r="AM15" s="323"/>
      <c r="AN15" s="323"/>
      <c r="AO15" s="373">
        <v>10.4</v>
      </c>
      <c r="AP15" s="373"/>
      <c r="AQ15" s="373"/>
      <c r="AR15" s="323">
        <v>6526</v>
      </c>
      <c r="AS15" s="323"/>
      <c r="AT15" s="323"/>
      <c r="AU15" s="323"/>
      <c r="AV15" s="373">
        <v>7.9</v>
      </c>
      <c r="AW15" s="373"/>
      <c r="AX15" s="373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18" customHeight="1">
      <c r="A16" s="362" t="s">
        <v>92</v>
      </c>
      <c r="B16" s="362"/>
      <c r="C16" s="362"/>
      <c r="D16" s="362"/>
      <c r="E16" s="362"/>
      <c r="F16" s="362"/>
      <c r="G16" s="362"/>
      <c r="H16" s="363"/>
      <c r="I16" s="323">
        <v>91454</v>
      </c>
      <c r="J16" s="323"/>
      <c r="K16" s="323"/>
      <c r="L16" s="323"/>
      <c r="M16" s="389">
        <v>100</v>
      </c>
      <c r="N16" s="389"/>
      <c r="O16" s="389"/>
      <c r="P16" s="323">
        <v>33272</v>
      </c>
      <c r="Q16" s="323"/>
      <c r="R16" s="323"/>
      <c r="S16" s="323"/>
      <c r="T16" s="373">
        <v>36.4</v>
      </c>
      <c r="U16" s="373"/>
      <c r="V16" s="373"/>
      <c r="W16" s="323">
        <v>8808</v>
      </c>
      <c r="X16" s="323"/>
      <c r="Y16" s="323"/>
      <c r="Z16" s="323"/>
      <c r="AA16" s="373">
        <v>9.6</v>
      </c>
      <c r="AB16" s="373"/>
      <c r="AC16" s="373"/>
      <c r="AD16" s="323">
        <v>16549</v>
      </c>
      <c r="AE16" s="323"/>
      <c r="AF16" s="323"/>
      <c r="AG16" s="323"/>
      <c r="AH16" s="373">
        <v>18.1</v>
      </c>
      <c r="AI16" s="373"/>
      <c r="AJ16" s="373"/>
      <c r="AK16" s="323">
        <v>8989</v>
      </c>
      <c r="AL16" s="323"/>
      <c r="AM16" s="323"/>
      <c r="AN16" s="323"/>
      <c r="AO16" s="373">
        <v>9.8</v>
      </c>
      <c r="AP16" s="373"/>
      <c r="AQ16" s="373"/>
      <c r="AR16" s="398" t="s">
        <v>482</v>
      </c>
      <c r="AS16" s="398"/>
      <c r="AT16" s="398"/>
      <c r="AU16" s="398"/>
      <c r="AV16" s="398" t="s">
        <v>482</v>
      </c>
      <c r="AW16" s="398"/>
      <c r="AX16" s="398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8" customHeight="1">
      <c r="A17" s="366" t="s">
        <v>93</v>
      </c>
      <c r="B17" s="366"/>
      <c r="C17" s="366"/>
      <c r="D17" s="366"/>
      <c r="E17" s="366"/>
      <c r="F17" s="366"/>
      <c r="G17" s="366"/>
      <c r="H17" s="367"/>
      <c r="I17" s="327">
        <v>98999</v>
      </c>
      <c r="J17" s="327"/>
      <c r="K17" s="327"/>
      <c r="L17" s="327"/>
      <c r="M17" s="388">
        <v>100</v>
      </c>
      <c r="N17" s="388"/>
      <c r="O17" s="388"/>
      <c r="P17" s="327">
        <v>31672</v>
      </c>
      <c r="Q17" s="327"/>
      <c r="R17" s="327"/>
      <c r="S17" s="327"/>
      <c r="T17" s="447">
        <f>SUM(P17/I17)*100</f>
        <v>31.992242345882282</v>
      </c>
      <c r="U17" s="447"/>
      <c r="V17" s="447"/>
      <c r="W17" s="327">
        <v>11143</v>
      </c>
      <c r="X17" s="327"/>
      <c r="Y17" s="327"/>
      <c r="Z17" s="327"/>
      <c r="AA17" s="447">
        <f>SUM(W17/I17)*100</f>
        <v>11.255669249184336</v>
      </c>
      <c r="AB17" s="447"/>
      <c r="AC17" s="447"/>
      <c r="AD17" s="327">
        <v>22442</v>
      </c>
      <c r="AE17" s="327"/>
      <c r="AF17" s="327"/>
      <c r="AG17" s="327"/>
      <c r="AH17" s="447">
        <f>SUM(AD17/I17)*100</f>
        <v>22.668915847634825</v>
      </c>
      <c r="AI17" s="447"/>
      <c r="AJ17" s="447"/>
      <c r="AK17" s="327">
        <v>8005</v>
      </c>
      <c r="AL17" s="327"/>
      <c r="AM17" s="327"/>
      <c r="AN17" s="327"/>
      <c r="AO17" s="447">
        <f>SUM(AK17/I17)*100</f>
        <v>8.085940262022849</v>
      </c>
      <c r="AP17" s="447"/>
      <c r="AQ17" s="447"/>
      <c r="AR17" s="455" t="s">
        <v>482</v>
      </c>
      <c r="AS17" s="455"/>
      <c r="AT17" s="455"/>
      <c r="AU17" s="455"/>
      <c r="AV17" s="455" t="s">
        <v>482</v>
      </c>
      <c r="AW17" s="455"/>
      <c r="AX17" s="455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2:61" ht="24" customHeight="1">
      <c r="B18" s="32"/>
      <c r="C18" s="42"/>
      <c r="D18" s="142"/>
      <c r="E18" s="142"/>
      <c r="F18" s="142"/>
      <c r="G18" s="142"/>
      <c r="H18" s="142"/>
      <c r="I18" s="142"/>
      <c r="J18" s="33"/>
      <c r="K18" s="33"/>
      <c r="L18" s="33"/>
      <c r="M18" s="33"/>
      <c r="N18" s="33"/>
      <c r="O18" s="3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1"/>
      <c r="AM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20.25" customHeight="1" thickBot="1">
      <c r="A19" s="57" t="s">
        <v>390</v>
      </c>
      <c r="B19" s="84"/>
      <c r="C19" s="42"/>
      <c r="D19" s="142"/>
      <c r="E19" s="142"/>
      <c r="F19" s="142"/>
      <c r="G19" s="142"/>
      <c r="H19" s="142"/>
      <c r="I19" s="142"/>
      <c r="J19" s="33"/>
      <c r="K19" s="33"/>
      <c r="L19" s="33"/>
      <c r="M19" s="33"/>
      <c r="N19" s="33"/>
      <c r="O19" s="3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9"/>
      <c r="BE19" s="29"/>
      <c r="BF19" s="29"/>
      <c r="BG19" s="19"/>
      <c r="BH19" s="19"/>
      <c r="BI19" s="19"/>
    </row>
    <row r="20" spans="1:61" ht="18" customHeight="1">
      <c r="A20" s="375" t="s">
        <v>97</v>
      </c>
      <c r="B20" s="334"/>
      <c r="C20" s="334"/>
      <c r="D20" s="334"/>
      <c r="E20" s="334"/>
      <c r="F20" s="334"/>
      <c r="G20" s="334"/>
      <c r="H20" s="334"/>
      <c r="I20" s="334" t="s">
        <v>411</v>
      </c>
      <c r="J20" s="334"/>
      <c r="K20" s="334"/>
      <c r="L20" s="334"/>
      <c r="M20" s="334"/>
      <c r="N20" s="334"/>
      <c r="O20" s="334"/>
      <c r="P20" s="334" t="s">
        <v>272</v>
      </c>
      <c r="Q20" s="334"/>
      <c r="R20" s="334"/>
      <c r="S20" s="334"/>
      <c r="T20" s="334"/>
      <c r="U20" s="334"/>
      <c r="V20" s="334"/>
      <c r="W20" s="334" t="s">
        <v>273</v>
      </c>
      <c r="X20" s="334"/>
      <c r="Y20" s="334"/>
      <c r="Z20" s="334"/>
      <c r="AA20" s="334"/>
      <c r="AB20" s="334"/>
      <c r="AC20" s="334"/>
      <c r="AD20" s="334" t="s">
        <v>274</v>
      </c>
      <c r="AE20" s="334"/>
      <c r="AF20" s="334"/>
      <c r="AG20" s="334"/>
      <c r="AH20" s="334"/>
      <c r="AI20" s="334"/>
      <c r="AJ20" s="334"/>
      <c r="AK20" s="334" t="s">
        <v>276</v>
      </c>
      <c r="AL20" s="334"/>
      <c r="AM20" s="334"/>
      <c r="AN20" s="334"/>
      <c r="AO20" s="334"/>
      <c r="AP20" s="334"/>
      <c r="AQ20" s="335"/>
      <c r="AR20" s="334" t="s">
        <v>275</v>
      </c>
      <c r="AS20" s="334"/>
      <c r="AT20" s="334"/>
      <c r="AU20" s="334"/>
      <c r="AV20" s="334"/>
      <c r="AW20" s="334"/>
      <c r="AX20" s="335"/>
      <c r="AY20" s="19"/>
      <c r="AZ20" s="19"/>
      <c r="BA20" s="19"/>
      <c r="BB20" s="19"/>
      <c r="BC20" s="19"/>
      <c r="BD20" s="29"/>
      <c r="BE20" s="29"/>
      <c r="BF20" s="29"/>
      <c r="BG20" s="19"/>
      <c r="BH20" s="19"/>
      <c r="BI20" s="19"/>
    </row>
    <row r="21" spans="1:61" ht="18.75" customHeight="1">
      <c r="A21" s="371"/>
      <c r="B21" s="325"/>
      <c r="C21" s="325"/>
      <c r="D21" s="325"/>
      <c r="E21" s="325"/>
      <c r="F21" s="325"/>
      <c r="G21" s="325"/>
      <c r="H21" s="325"/>
      <c r="I21" s="325" t="s">
        <v>360</v>
      </c>
      <c r="J21" s="325"/>
      <c r="K21" s="325"/>
      <c r="L21" s="325"/>
      <c r="M21" s="325" t="s">
        <v>415</v>
      </c>
      <c r="N21" s="325"/>
      <c r="O21" s="325"/>
      <c r="P21" s="325" t="s">
        <v>434</v>
      </c>
      <c r="Q21" s="325"/>
      <c r="R21" s="325"/>
      <c r="S21" s="325"/>
      <c r="T21" s="325" t="s">
        <v>417</v>
      </c>
      <c r="U21" s="325"/>
      <c r="V21" s="325"/>
      <c r="W21" s="325" t="s">
        <v>434</v>
      </c>
      <c r="X21" s="325"/>
      <c r="Y21" s="325"/>
      <c r="Z21" s="325"/>
      <c r="AA21" s="325" t="s">
        <v>417</v>
      </c>
      <c r="AB21" s="325"/>
      <c r="AC21" s="325"/>
      <c r="AD21" s="325" t="s">
        <v>434</v>
      </c>
      <c r="AE21" s="325"/>
      <c r="AF21" s="325"/>
      <c r="AG21" s="325"/>
      <c r="AH21" s="325" t="s">
        <v>417</v>
      </c>
      <c r="AI21" s="325"/>
      <c r="AJ21" s="325"/>
      <c r="AK21" s="325" t="s">
        <v>434</v>
      </c>
      <c r="AL21" s="325"/>
      <c r="AM21" s="325"/>
      <c r="AN21" s="325"/>
      <c r="AO21" s="325" t="s">
        <v>417</v>
      </c>
      <c r="AP21" s="325"/>
      <c r="AQ21" s="325"/>
      <c r="AR21" s="325" t="s">
        <v>434</v>
      </c>
      <c r="AS21" s="325"/>
      <c r="AT21" s="325"/>
      <c r="AU21" s="325"/>
      <c r="AV21" s="325" t="s">
        <v>417</v>
      </c>
      <c r="AW21" s="325"/>
      <c r="AX21" s="326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50" ht="18.75" customHeight="1">
      <c r="A22" s="354"/>
      <c r="B22" s="354"/>
      <c r="C22" s="354"/>
      <c r="D22" s="354"/>
      <c r="E22" s="354"/>
      <c r="F22" s="354"/>
      <c r="G22" s="354"/>
      <c r="H22" s="453"/>
      <c r="I22" s="454" t="s">
        <v>418</v>
      </c>
      <c r="J22" s="454"/>
      <c r="K22" s="454"/>
      <c r="L22" s="454"/>
      <c r="M22" s="454"/>
      <c r="N22" s="454"/>
      <c r="O22" s="454"/>
      <c r="P22" s="454" t="s">
        <v>418</v>
      </c>
      <c r="Q22" s="454"/>
      <c r="R22" s="454"/>
      <c r="S22" s="454"/>
      <c r="T22" s="454"/>
      <c r="U22" s="454"/>
      <c r="V22" s="454"/>
      <c r="W22" s="454" t="s">
        <v>418</v>
      </c>
      <c r="X22" s="454"/>
      <c r="Y22" s="454"/>
      <c r="Z22" s="454"/>
      <c r="AA22" s="454"/>
      <c r="AB22" s="454"/>
      <c r="AC22" s="454"/>
      <c r="AD22" s="454" t="s">
        <v>418</v>
      </c>
      <c r="AE22" s="454"/>
      <c r="AF22" s="454"/>
      <c r="AG22" s="454"/>
      <c r="AH22" s="454"/>
      <c r="AI22" s="454"/>
      <c r="AJ22" s="454"/>
      <c r="AK22" s="454" t="s">
        <v>418</v>
      </c>
      <c r="AL22" s="454"/>
      <c r="AM22" s="454"/>
      <c r="AN22" s="454"/>
      <c r="AO22" s="454"/>
      <c r="AP22" s="454"/>
      <c r="AQ22" s="454"/>
      <c r="AR22" s="454" t="s">
        <v>418</v>
      </c>
      <c r="AS22" s="454"/>
      <c r="AT22" s="454"/>
      <c r="AU22" s="454"/>
      <c r="AV22" s="454"/>
      <c r="AW22" s="454"/>
      <c r="AX22" s="454"/>
    </row>
    <row r="23" spans="1:52" ht="18" customHeight="1">
      <c r="A23" s="456" t="s">
        <v>277</v>
      </c>
      <c r="B23" s="456"/>
      <c r="C23" s="456"/>
      <c r="D23" s="456"/>
      <c r="E23" s="456"/>
      <c r="F23" s="456"/>
      <c r="G23" s="456"/>
      <c r="H23" s="457"/>
      <c r="I23" s="408">
        <v>85002</v>
      </c>
      <c r="J23" s="396"/>
      <c r="K23" s="396"/>
      <c r="L23" s="396"/>
      <c r="M23" s="450">
        <v>100</v>
      </c>
      <c r="N23" s="450"/>
      <c r="O23" s="450"/>
      <c r="P23" s="396">
        <v>15566</v>
      </c>
      <c r="Q23" s="396"/>
      <c r="R23" s="396"/>
      <c r="S23" s="396"/>
      <c r="T23" s="411">
        <v>18.3</v>
      </c>
      <c r="U23" s="411"/>
      <c r="V23" s="411"/>
      <c r="W23" s="396">
        <v>10795</v>
      </c>
      <c r="X23" s="396"/>
      <c r="Y23" s="396"/>
      <c r="Z23" s="396"/>
      <c r="AA23" s="411">
        <v>12.7</v>
      </c>
      <c r="AB23" s="411"/>
      <c r="AC23" s="411"/>
      <c r="AD23" s="396">
        <v>29936</v>
      </c>
      <c r="AE23" s="396"/>
      <c r="AF23" s="396"/>
      <c r="AG23" s="396"/>
      <c r="AH23" s="411">
        <v>35.2</v>
      </c>
      <c r="AI23" s="411"/>
      <c r="AJ23" s="411"/>
      <c r="AK23" s="396">
        <v>7611</v>
      </c>
      <c r="AL23" s="396"/>
      <c r="AM23" s="396"/>
      <c r="AN23" s="396"/>
      <c r="AO23" s="450">
        <v>9</v>
      </c>
      <c r="AP23" s="450"/>
      <c r="AQ23" s="450"/>
      <c r="AR23" s="396">
        <v>7480</v>
      </c>
      <c r="AS23" s="396"/>
      <c r="AT23" s="396"/>
      <c r="AU23" s="396"/>
      <c r="AV23" s="411">
        <v>8.8</v>
      </c>
      <c r="AW23" s="411"/>
      <c r="AX23" s="411"/>
      <c r="AZ23" s="21"/>
    </row>
    <row r="24" spans="1:61" ht="18" customHeight="1">
      <c r="A24" s="362" t="s">
        <v>92</v>
      </c>
      <c r="B24" s="362"/>
      <c r="C24" s="362"/>
      <c r="D24" s="362"/>
      <c r="E24" s="362"/>
      <c r="F24" s="362"/>
      <c r="G24" s="362"/>
      <c r="H24" s="363"/>
      <c r="I24" s="408">
        <v>91182</v>
      </c>
      <c r="J24" s="396"/>
      <c r="K24" s="396"/>
      <c r="L24" s="396"/>
      <c r="M24" s="450">
        <v>100</v>
      </c>
      <c r="N24" s="450"/>
      <c r="O24" s="450"/>
      <c r="P24" s="396">
        <v>36947</v>
      </c>
      <c r="Q24" s="396"/>
      <c r="R24" s="396"/>
      <c r="S24" s="396"/>
      <c r="T24" s="411">
        <v>40.5</v>
      </c>
      <c r="U24" s="411"/>
      <c r="V24" s="411"/>
      <c r="W24" s="396">
        <v>10041</v>
      </c>
      <c r="X24" s="396"/>
      <c r="Y24" s="396"/>
      <c r="Z24" s="396"/>
      <c r="AA24" s="450">
        <v>11</v>
      </c>
      <c r="AB24" s="450"/>
      <c r="AC24" s="450"/>
      <c r="AD24" s="396">
        <v>25039</v>
      </c>
      <c r="AE24" s="396"/>
      <c r="AF24" s="396"/>
      <c r="AG24" s="396"/>
      <c r="AH24" s="411">
        <v>27.5</v>
      </c>
      <c r="AI24" s="411"/>
      <c r="AJ24" s="411"/>
      <c r="AK24" s="452" t="s">
        <v>482</v>
      </c>
      <c r="AL24" s="452"/>
      <c r="AM24" s="452"/>
      <c r="AN24" s="452"/>
      <c r="AO24" s="452" t="s">
        <v>482</v>
      </c>
      <c r="AP24" s="452"/>
      <c r="AQ24" s="452"/>
      <c r="AR24" s="396">
        <v>8748</v>
      </c>
      <c r="AS24" s="396"/>
      <c r="AT24" s="396"/>
      <c r="AU24" s="396"/>
      <c r="AV24" s="411">
        <v>9.6</v>
      </c>
      <c r="AW24" s="411"/>
      <c r="AX24" s="41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18" customHeight="1">
      <c r="A25" s="366" t="s">
        <v>93</v>
      </c>
      <c r="B25" s="366"/>
      <c r="C25" s="366"/>
      <c r="D25" s="366"/>
      <c r="E25" s="366"/>
      <c r="F25" s="366"/>
      <c r="G25" s="366"/>
      <c r="H25" s="367"/>
      <c r="I25" s="405">
        <f>P25+W25+AD25+AR25+'[1]P191'!A25+'[1]P191'!H25+4777</f>
        <v>99196</v>
      </c>
      <c r="J25" s="397"/>
      <c r="K25" s="397"/>
      <c r="L25" s="397"/>
      <c r="M25" s="449">
        <v>100</v>
      </c>
      <c r="N25" s="449"/>
      <c r="O25" s="449"/>
      <c r="P25" s="397">
        <v>39265</v>
      </c>
      <c r="Q25" s="397"/>
      <c r="R25" s="397"/>
      <c r="S25" s="397"/>
      <c r="T25" s="447">
        <f>SUM(P25/I25)*100</f>
        <v>39.58324932456954</v>
      </c>
      <c r="U25" s="447"/>
      <c r="V25" s="447"/>
      <c r="W25" s="397">
        <v>10585</v>
      </c>
      <c r="X25" s="397"/>
      <c r="Y25" s="397"/>
      <c r="Z25" s="397"/>
      <c r="AA25" s="447">
        <f>SUM(W25/I25)*100</f>
        <v>10.67079317714424</v>
      </c>
      <c r="AB25" s="447"/>
      <c r="AC25" s="447"/>
      <c r="AD25" s="397">
        <v>27092</v>
      </c>
      <c r="AE25" s="397"/>
      <c r="AF25" s="397"/>
      <c r="AG25" s="397"/>
      <c r="AH25" s="447">
        <f>SUM(AD25/I25)*100</f>
        <v>27.31158514456228</v>
      </c>
      <c r="AI25" s="447"/>
      <c r="AJ25" s="447"/>
      <c r="AK25" s="451" t="s">
        <v>482</v>
      </c>
      <c r="AL25" s="451"/>
      <c r="AM25" s="451"/>
      <c r="AN25" s="451"/>
      <c r="AO25" s="448" t="s">
        <v>482</v>
      </c>
      <c r="AP25" s="448"/>
      <c r="AQ25" s="448"/>
      <c r="AR25" s="397">
        <v>7258</v>
      </c>
      <c r="AS25" s="397"/>
      <c r="AT25" s="397"/>
      <c r="AU25" s="397"/>
      <c r="AV25" s="447">
        <f>SUM(AR25/I25)*100</f>
        <v>7.31682729142304</v>
      </c>
      <c r="AW25" s="447"/>
      <c r="AX25" s="447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4" customHeight="1">
      <c r="A26" s="21"/>
      <c r="B26" s="32"/>
      <c r="C26" s="42"/>
      <c r="D26" s="142"/>
      <c r="E26" s="142"/>
      <c r="F26" s="142"/>
      <c r="G26" s="142"/>
      <c r="H26" s="142"/>
      <c r="I26" s="142"/>
      <c r="J26" s="33"/>
      <c r="K26" s="33"/>
      <c r="L26" s="33"/>
      <c r="M26" s="33"/>
      <c r="N26" s="33"/>
      <c r="O26" s="3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9"/>
      <c r="AF26" s="19"/>
      <c r="AG26" s="19"/>
      <c r="AH26" s="19"/>
      <c r="AI26" s="19"/>
      <c r="AJ26" s="29"/>
      <c r="AK26" s="29"/>
      <c r="AL26" s="29"/>
      <c r="AM26" s="29"/>
      <c r="AN26" s="29"/>
      <c r="AO26" s="19"/>
      <c r="AP26" s="19"/>
      <c r="AQ26" s="19"/>
      <c r="AR26" s="19"/>
      <c r="AS26" s="19"/>
      <c r="AT26" s="14"/>
      <c r="AU26" s="14"/>
      <c r="AV26" s="14"/>
      <c r="AW26" s="14"/>
      <c r="AX26" s="14"/>
      <c r="AY26" s="88"/>
      <c r="AZ26" s="88"/>
      <c r="BA26" s="88"/>
      <c r="BB26" s="88"/>
      <c r="BC26" s="88"/>
      <c r="BD26" s="88"/>
      <c r="BE26" s="14"/>
      <c r="BF26" s="14"/>
      <c r="BG26" s="14"/>
      <c r="BH26" s="14"/>
      <c r="BI26" s="14"/>
    </row>
    <row r="27" spans="1:61" ht="20.25" customHeight="1" thickBot="1">
      <c r="A27" s="57" t="s">
        <v>391</v>
      </c>
      <c r="B27" s="84"/>
      <c r="C27" s="42"/>
      <c r="D27" s="142"/>
      <c r="E27" s="142"/>
      <c r="F27" s="142"/>
      <c r="G27" s="142"/>
      <c r="H27" s="142"/>
      <c r="I27" s="142"/>
      <c r="K27" s="33"/>
      <c r="L27" s="33"/>
      <c r="M27" s="33"/>
      <c r="N27" s="33"/>
      <c r="O27" s="33"/>
      <c r="P27" s="3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88"/>
      <c r="AU27" s="88"/>
      <c r="AV27" s="88"/>
      <c r="AW27" s="88"/>
      <c r="AX27" s="88"/>
      <c r="AY27" s="14"/>
      <c r="AZ27" s="14"/>
      <c r="BA27" s="14"/>
      <c r="BB27" s="14"/>
      <c r="BC27" s="14"/>
      <c r="BD27" s="14"/>
      <c r="BE27" s="88"/>
      <c r="BF27" s="88"/>
      <c r="BG27" s="88"/>
      <c r="BH27" s="88"/>
      <c r="BI27" s="88"/>
    </row>
    <row r="28" spans="1:61" ht="18" customHeight="1">
      <c r="A28" s="375" t="s">
        <v>356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 t="s">
        <v>278</v>
      </c>
      <c r="L28" s="334"/>
      <c r="M28" s="334"/>
      <c r="N28" s="334"/>
      <c r="O28" s="334"/>
      <c r="P28" s="334"/>
      <c r="Q28" s="334"/>
      <c r="R28" s="334"/>
      <c r="S28" s="334"/>
      <c r="T28" s="334"/>
      <c r="U28" s="335" t="s">
        <v>279</v>
      </c>
      <c r="V28" s="374"/>
      <c r="W28" s="374"/>
      <c r="X28" s="374"/>
      <c r="Y28" s="374"/>
      <c r="Z28" s="374"/>
      <c r="AA28" s="374"/>
      <c r="AB28" s="374"/>
      <c r="AC28" s="374"/>
      <c r="AD28" s="375"/>
      <c r="AE28" s="334" t="s">
        <v>269</v>
      </c>
      <c r="AF28" s="334"/>
      <c r="AG28" s="334"/>
      <c r="AH28" s="334"/>
      <c r="AI28" s="334"/>
      <c r="AJ28" s="334"/>
      <c r="AK28" s="334"/>
      <c r="AL28" s="334"/>
      <c r="AM28" s="334"/>
      <c r="AN28" s="334"/>
      <c r="AO28" s="334" t="s">
        <v>280</v>
      </c>
      <c r="AP28" s="334"/>
      <c r="AQ28" s="334"/>
      <c r="AR28" s="334"/>
      <c r="AS28" s="334"/>
      <c r="AT28" s="334"/>
      <c r="AU28" s="334"/>
      <c r="AV28" s="334"/>
      <c r="AW28" s="334"/>
      <c r="AX28" s="335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ht="18" customHeight="1">
      <c r="A29" s="371"/>
      <c r="B29" s="325"/>
      <c r="C29" s="325"/>
      <c r="D29" s="325"/>
      <c r="E29" s="325"/>
      <c r="F29" s="325"/>
      <c r="G29" s="325"/>
      <c r="H29" s="325"/>
      <c r="I29" s="325"/>
      <c r="J29" s="325"/>
      <c r="K29" s="325" t="s">
        <v>498</v>
      </c>
      <c r="L29" s="325"/>
      <c r="M29" s="325"/>
      <c r="N29" s="325"/>
      <c r="O29" s="325"/>
      <c r="P29" s="325" t="s">
        <v>415</v>
      </c>
      <c r="Q29" s="325"/>
      <c r="R29" s="325"/>
      <c r="S29" s="325"/>
      <c r="T29" s="325"/>
      <c r="U29" s="325" t="s">
        <v>416</v>
      </c>
      <c r="V29" s="325"/>
      <c r="W29" s="325"/>
      <c r="X29" s="325"/>
      <c r="Y29" s="325"/>
      <c r="Z29" s="325" t="s">
        <v>431</v>
      </c>
      <c r="AA29" s="325"/>
      <c r="AB29" s="325"/>
      <c r="AC29" s="325"/>
      <c r="AD29" s="325"/>
      <c r="AE29" s="325" t="s">
        <v>416</v>
      </c>
      <c r="AF29" s="325"/>
      <c r="AG29" s="325"/>
      <c r="AH29" s="325"/>
      <c r="AI29" s="325"/>
      <c r="AJ29" s="325" t="s">
        <v>431</v>
      </c>
      <c r="AK29" s="325"/>
      <c r="AL29" s="325"/>
      <c r="AM29" s="325"/>
      <c r="AN29" s="325"/>
      <c r="AO29" s="325" t="s">
        <v>416</v>
      </c>
      <c r="AP29" s="325"/>
      <c r="AQ29" s="325"/>
      <c r="AR29" s="325"/>
      <c r="AS29" s="325"/>
      <c r="AT29" s="325" t="s">
        <v>431</v>
      </c>
      <c r="AU29" s="325"/>
      <c r="AV29" s="325"/>
      <c r="AW29" s="325"/>
      <c r="AX29" s="326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ht="18" customHeight="1">
      <c r="A30" s="429"/>
      <c r="B30" s="429"/>
      <c r="C30" s="429"/>
      <c r="D30" s="429"/>
      <c r="E30" s="429"/>
      <c r="F30" s="429"/>
      <c r="G30" s="429"/>
      <c r="H30" s="429"/>
      <c r="I30" s="429"/>
      <c r="J30" s="122"/>
      <c r="K30" s="398" t="s">
        <v>418</v>
      </c>
      <c r="L30" s="398"/>
      <c r="M30" s="398"/>
      <c r="N30" s="398"/>
      <c r="O30" s="398"/>
      <c r="P30" s="398"/>
      <c r="Q30" s="398"/>
      <c r="R30" s="398"/>
      <c r="S30" s="398"/>
      <c r="T30" s="398"/>
      <c r="U30" s="398" t="s">
        <v>418</v>
      </c>
      <c r="V30" s="398"/>
      <c r="W30" s="398"/>
      <c r="X30" s="398"/>
      <c r="Y30" s="398"/>
      <c r="Z30" s="398"/>
      <c r="AA30" s="398"/>
      <c r="AB30" s="398"/>
      <c r="AC30" s="398"/>
      <c r="AD30" s="398"/>
      <c r="AE30" s="398" t="s">
        <v>418</v>
      </c>
      <c r="AF30" s="398"/>
      <c r="AG30" s="398"/>
      <c r="AH30" s="398"/>
      <c r="AI30" s="398"/>
      <c r="AJ30" s="398"/>
      <c r="AK30" s="398"/>
      <c r="AL30" s="398"/>
      <c r="AM30" s="398"/>
      <c r="AN30" s="398"/>
      <c r="AO30" s="398" t="s">
        <v>418</v>
      </c>
      <c r="AP30" s="398"/>
      <c r="AQ30" s="398"/>
      <c r="AR30" s="398"/>
      <c r="AS30" s="398"/>
      <c r="AT30" s="398"/>
      <c r="AU30" s="398"/>
      <c r="AV30" s="398"/>
      <c r="AW30" s="398"/>
      <c r="AX30" s="398"/>
      <c r="AY30" s="29"/>
      <c r="AZ30" s="2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8" customHeight="1">
      <c r="A31" s="462">
        <v>37066</v>
      </c>
      <c r="B31" s="364"/>
      <c r="C31" s="364"/>
      <c r="D31" s="364"/>
      <c r="E31" s="364"/>
      <c r="F31" s="364"/>
      <c r="G31" s="364"/>
      <c r="H31" s="364"/>
      <c r="I31" s="364"/>
      <c r="J31" s="70"/>
      <c r="K31" s="338">
        <v>73903</v>
      </c>
      <c r="L31" s="323"/>
      <c r="M31" s="323"/>
      <c r="N31" s="323"/>
      <c r="O31" s="323"/>
      <c r="P31" s="389">
        <v>100</v>
      </c>
      <c r="Q31" s="389"/>
      <c r="R31" s="389"/>
      <c r="S31" s="389"/>
      <c r="T31" s="389"/>
      <c r="U31" s="323">
        <v>20617</v>
      </c>
      <c r="V31" s="323"/>
      <c r="W31" s="323"/>
      <c r="X31" s="323"/>
      <c r="Y31" s="323"/>
      <c r="Z31" s="389">
        <v>27.9</v>
      </c>
      <c r="AA31" s="389"/>
      <c r="AB31" s="389"/>
      <c r="AC31" s="389"/>
      <c r="AD31" s="389"/>
      <c r="AE31" s="323">
        <v>21399</v>
      </c>
      <c r="AF31" s="323"/>
      <c r="AG31" s="323"/>
      <c r="AH31" s="323"/>
      <c r="AI31" s="323"/>
      <c r="AJ31" s="382">
        <v>29</v>
      </c>
      <c r="AK31" s="382"/>
      <c r="AL31" s="382"/>
      <c r="AM31" s="382"/>
      <c r="AN31" s="382"/>
      <c r="AO31" s="323">
        <v>31887</v>
      </c>
      <c r="AP31" s="323"/>
      <c r="AQ31" s="323"/>
      <c r="AR31" s="323"/>
      <c r="AS31" s="323"/>
      <c r="AT31" s="389">
        <v>43.1</v>
      </c>
      <c r="AU31" s="389"/>
      <c r="AV31" s="389"/>
      <c r="AW31" s="389"/>
      <c r="AX31" s="389"/>
      <c r="AY31" s="13"/>
      <c r="AZ31" s="90"/>
      <c r="BA31" s="13"/>
      <c r="BB31" s="90"/>
      <c r="BC31" s="13"/>
      <c r="BD31" s="90"/>
      <c r="BE31" s="13"/>
      <c r="BF31" s="90"/>
      <c r="BG31" s="90"/>
      <c r="BH31" s="90"/>
      <c r="BI31" s="90"/>
    </row>
    <row r="32" spans="1:61" ht="18" customHeight="1">
      <c r="A32" s="362" t="s">
        <v>99</v>
      </c>
      <c r="B32" s="362"/>
      <c r="C32" s="362"/>
      <c r="D32" s="362"/>
      <c r="E32" s="362"/>
      <c r="F32" s="362"/>
      <c r="G32" s="362"/>
      <c r="H32" s="362"/>
      <c r="I32" s="362"/>
      <c r="J32" s="70"/>
      <c r="K32" s="323">
        <v>71645</v>
      </c>
      <c r="L32" s="323"/>
      <c r="M32" s="323"/>
      <c r="N32" s="323"/>
      <c r="O32" s="323"/>
      <c r="P32" s="389">
        <v>100</v>
      </c>
      <c r="Q32" s="389"/>
      <c r="R32" s="389"/>
      <c r="S32" s="389"/>
      <c r="T32" s="389"/>
      <c r="U32" s="323">
        <v>25419</v>
      </c>
      <c r="V32" s="323"/>
      <c r="W32" s="323"/>
      <c r="X32" s="323"/>
      <c r="Y32" s="323"/>
      <c r="Z32" s="389">
        <v>35.5</v>
      </c>
      <c r="AA32" s="389"/>
      <c r="AB32" s="389"/>
      <c r="AC32" s="389"/>
      <c r="AD32" s="389"/>
      <c r="AE32" s="398" t="s">
        <v>482</v>
      </c>
      <c r="AF32" s="398"/>
      <c r="AG32" s="398"/>
      <c r="AH32" s="398"/>
      <c r="AI32" s="398"/>
      <c r="AJ32" s="458" t="s">
        <v>482</v>
      </c>
      <c r="AK32" s="458"/>
      <c r="AL32" s="458"/>
      <c r="AM32" s="458"/>
      <c r="AN32" s="458"/>
      <c r="AO32" s="398" t="s">
        <v>482</v>
      </c>
      <c r="AP32" s="398"/>
      <c r="AQ32" s="398"/>
      <c r="AR32" s="398"/>
      <c r="AS32" s="398"/>
      <c r="AT32" s="398" t="s">
        <v>482</v>
      </c>
      <c r="AU32" s="398"/>
      <c r="AV32" s="398"/>
      <c r="AW32" s="398"/>
      <c r="AX32" s="398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ht="18" customHeight="1">
      <c r="A33" s="362" t="s">
        <v>675</v>
      </c>
      <c r="B33" s="362"/>
      <c r="C33" s="362"/>
      <c r="D33" s="362"/>
      <c r="E33" s="362"/>
      <c r="F33" s="362"/>
      <c r="G33" s="362"/>
      <c r="H33" s="362"/>
      <c r="I33" s="362"/>
      <c r="J33" s="70"/>
      <c r="K33" s="323">
        <v>70873</v>
      </c>
      <c r="L33" s="323"/>
      <c r="M33" s="323"/>
      <c r="N33" s="323"/>
      <c r="O33" s="323"/>
      <c r="P33" s="389">
        <v>100</v>
      </c>
      <c r="Q33" s="389"/>
      <c r="R33" s="389"/>
      <c r="S33" s="389"/>
      <c r="T33" s="389"/>
      <c r="U33" s="323">
        <v>19095</v>
      </c>
      <c r="V33" s="323"/>
      <c r="W33" s="323"/>
      <c r="X33" s="323"/>
      <c r="Y33" s="323"/>
      <c r="Z33" s="389">
        <v>26.9</v>
      </c>
      <c r="AA33" s="389"/>
      <c r="AB33" s="389"/>
      <c r="AC33" s="389"/>
      <c r="AD33" s="389"/>
      <c r="AE33" s="323">
        <v>18215</v>
      </c>
      <c r="AF33" s="323"/>
      <c r="AG33" s="323"/>
      <c r="AH33" s="323"/>
      <c r="AI33" s="323"/>
      <c r="AJ33" s="382">
        <v>25.7</v>
      </c>
      <c r="AK33" s="382"/>
      <c r="AL33" s="382"/>
      <c r="AM33" s="382"/>
      <c r="AN33" s="382"/>
      <c r="AO33" s="323">
        <v>17008</v>
      </c>
      <c r="AP33" s="323"/>
      <c r="AQ33" s="323"/>
      <c r="AR33" s="323"/>
      <c r="AS33" s="323"/>
      <c r="AT33" s="389">
        <v>24</v>
      </c>
      <c r="AU33" s="389"/>
      <c r="AV33" s="389"/>
      <c r="AW33" s="389"/>
      <c r="AX33" s="38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8" customHeight="1">
      <c r="A34" s="366" t="s">
        <v>40</v>
      </c>
      <c r="B34" s="366"/>
      <c r="C34" s="366"/>
      <c r="D34" s="366"/>
      <c r="E34" s="366"/>
      <c r="F34" s="366"/>
      <c r="G34" s="366"/>
      <c r="H34" s="366"/>
      <c r="I34" s="366"/>
      <c r="J34" s="167"/>
      <c r="K34" s="327">
        <f>SUM(U34,AE34,AO34)+SUM('P197'!A34:E34,'P197'!K34:O34,'P197'!U34:Y34)</f>
        <v>91690</v>
      </c>
      <c r="L34" s="327"/>
      <c r="M34" s="327"/>
      <c r="N34" s="327"/>
      <c r="O34" s="327"/>
      <c r="P34" s="388">
        <v>100</v>
      </c>
      <c r="Q34" s="388"/>
      <c r="R34" s="388"/>
      <c r="S34" s="388"/>
      <c r="T34" s="388"/>
      <c r="U34" s="327">
        <v>23125</v>
      </c>
      <c r="V34" s="327"/>
      <c r="W34" s="327"/>
      <c r="X34" s="327"/>
      <c r="Y34" s="327"/>
      <c r="Z34" s="388">
        <f>(U34/K34)*100</f>
        <v>25.220852873813936</v>
      </c>
      <c r="AA34" s="388"/>
      <c r="AB34" s="388"/>
      <c r="AC34" s="388"/>
      <c r="AD34" s="388"/>
      <c r="AE34" s="327">
        <v>41382</v>
      </c>
      <c r="AF34" s="327"/>
      <c r="AG34" s="327"/>
      <c r="AH34" s="327"/>
      <c r="AI34" s="327"/>
      <c r="AJ34" s="387">
        <f>(AE34/K34)*100</f>
        <v>45.13251172428836</v>
      </c>
      <c r="AK34" s="387"/>
      <c r="AL34" s="387"/>
      <c r="AM34" s="387"/>
      <c r="AN34" s="387"/>
      <c r="AO34" s="327">
        <v>27183</v>
      </c>
      <c r="AP34" s="327"/>
      <c r="AQ34" s="327"/>
      <c r="AR34" s="327"/>
      <c r="AS34" s="327"/>
      <c r="AT34" s="388">
        <f>(AO34/K34)*100</f>
        <v>29.646635401897697</v>
      </c>
      <c r="AU34" s="388"/>
      <c r="AV34" s="388"/>
      <c r="AW34" s="388"/>
      <c r="AX34" s="388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24" customHeight="1">
      <c r="A35" s="20"/>
      <c r="B35" s="20"/>
      <c r="C35" s="20"/>
      <c r="D35" s="20"/>
      <c r="E35" s="20"/>
      <c r="F35" s="20"/>
      <c r="G35" s="20"/>
      <c r="H35" s="20"/>
      <c r="I35" s="168"/>
      <c r="K35" s="168"/>
      <c r="L35" s="168"/>
      <c r="M35" s="168"/>
      <c r="N35" s="165"/>
      <c r="O35" s="165"/>
      <c r="P35" s="168"/>
      <c r="Q35" s="165"/>
      <c r="R35" s="168"/>
      <c r="S35" s="168"/>
      <c r="T35" s="168"/>
      <c r="U35" s="168"/>
      <c r="V35" s="168"/>
      <c r="W35" s="165"/>
      <c r="X35" s="165"/>
      <c r="Y35" s="165"/>
      <c r="Z35" s="165"/>
      <c r="AA35" s="168"/>
      <c r="AB35" s="168"/>
      <c r="AC35" s="168"/>
      <c r="AD35" s="168"/>
      <c r="AE35" s="165"/>
      <c r="AF35" s="165"/>
      <c r="AG35" s="165"/>
      <c r="AH35" s="165"/>
      <c r="AI35" s="168"/>
      <c r="AJ35" s="168"/>
      <c r="AK35" s="168"/>
      <c r="AL35" s="168"/>
      <c r="AM35" s="165"/>
      <c r="AN35" s="165"/>
      <c r="AO35" s="165"/>
      <c r="AP35" s="165"/>
      <c r="AQ35" s="14"/>
      <c r="AR35" s="14"/>
      <c r="AS35" s="14"/>
      <c r="AT35" s="14"/>
      <c r="AU35" s="14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20.25" customHeight="1" thickBot="1">
      <c r="A36" s="57" t="s">
        <v>435</v>
      </c>
      <c r="B36" s="20"/>
      <c r="C36" s="20"/>
      <c r="D36" s="20"/>
      <c r="E36" s="20"/>
      <c r="F36" s="20"/>
      <c r="G36" s="20"/>
      <c r="H36" s="20"/>
      <c r="I36" s="168"/>
      <c r="J36" s="168"/>
      <c r="K36" s="168"/>
      <c r="L36" s="168"/>
      <c r="M36" s="168"/>
      <c r="N36" s="165"/>
      <c r="O36" s="165"/>
      <c r="P36" s="165"/>
      <c r="Q36" s="165"/>
      <c r="R36" s="168"/>
      <c r="S36" s="168"/>
      <c r="T36" s="168"/>
      <c r="U36" s="168"/>
      <c r="V36" s="168"/>
      <c r="W36" s="165"/>
      <c r="X36" s="165"/>
      <c r="Y36" s="165"/>
      <c r="Z36" s="165"/>
      <c r="AA36" s="168"/>
      <c r="AB36" s="168"/>
      <c r="AC36" s="168"/>
      <c r="AD36" s="168"/>
      <c r="AE36" s="165"/>
      <c r="AF36" s="165"/>
      <c r="AG36" s="165"/>
      <c r="AH36" s="165"/>
      <c r="AI36" s="168"/>
      <c r="AJ36" s="168"/>
      <c r="AK36" s="168"/>
      <c r="AL36" s="168"/>
      <c r="AM36" s="165"/>
      <c r="AN36" s="165"/>
      <c r="AO36" s="165"/>
      <c r="AP36" s="165"/>
      <c r="AQ36" s="14"/>
      <c r="AR36" s="14"/>
      <c r="AS36" s="14"/>
      <c r="AT36" s="14"/>
      <c r="AU36" s="14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50" ht="18" customHeight="1">
      <c r="A37" s="375" t="s">
        <v>356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 t="s">
        <v>278</v>
      </c>
      <c r="L37" s="334"/>
      <c r="M37" s="334"/>
      <c r="N37" s="334"/>
      <c r="O37" s="334"/>
      <c r="P37" s="334"/>
      <c r="Q37" s="334"/>
      <c r="R37" s="334"/>
      <c r="S37" s="334"/>
      <c r="T37" s="334"/>
      <c r="U37" s="334" t="s">
        <v>269</v>
      </c>
      <c r="V37" s="334"/>
      <c r="W37" s="334"/>
      <c r="X37" s="334"/>
      <c r="Y37" s="334"/>
      <c r="Z37" s="334"/>
      <c r="AA37" s="334"/>
      <c r="AB37" s="334"/>
      <c r="AC37" s="334"/>
      <c r="AD37" s="334"/>
      <c r="AE37" s="334" t="s">
        <v>281</v>
      </c>
      <c r="AF37" s="334"/>
      <c r="AG37" s="334"/>
      <c r="AH37" s="334"/>
      <c r="AI37" s="334"/>
      <c r="AJ37" s="334"/>
      <c r="AK37" s="334"/>
      <c r="AL37" s="334"/>
      <c r="AM37" s="334"/>
      <c r="AN37" s="334"/>
      <c r="AO37" s="334" t="s">
        <v>280</v>
      </c>
      <c r="AP37" s="334"/>
      <c r="AQ37" s="334"/>
      <c r="AR37" s="334"/>
      <c r="AS37" s="334"/>
      <c r="AT37" s="334"/>
      <c r="AU37" s="334"/>
      <c r="AV37" s="334"/>
      <c r="AW37" s="334"/>
      <c r="AX37" s="335"/>
    </row>
    <row r="38" spans="1:50" ht="18.75" customHeight="1">
      <c r="A38" s="371"/>
      <c r="B38" s="325"/>
      <c r="C38" s="325"/>
      <c r="D38" s="325"/>
      <c r="E38" s="325"/>
      <c r="F38" s="325"/>
      <c r="G38" s="325"/>
      <c r="H38" s="325"/>
      <c r="I38" s="325"/>
      <c r="J38" s="325"/>
      <c r="K38" s="325" t="s">
        <v>498</v>
      </c>
      <c r="L38" s="325"/>
      <c r="M38" s="325"/>
      <c r="N38" s="325"/>
      <c r="O38" s="325"/>
      <c r="P38" s="325" t="s">
        <v>415</v>
      </c>
      <c r="Q38" s="325"/>
      <c r="R38" s="325"/>
      <c r="S38" s="325"/>
      <c r="T38" s="325"/>
      <c r="U38" s="325" t="s">
        <v>416</v>
      </c>
      <c r="V38" s="325"/>
      <c r="W38" s="325"/>
      <c r="X38" s="325"/>
      <c r="Y38" s="325"/>
      <c r="Z38" s="325" t="s">
        <v>431</v>
      </c>
      <c r="AA38" s="325"/>
      <c r="AB38" s="325"/>
      <c r="AC38" s="325"/>
      <c r="AD38" s="325"/>
      <c r="AE38" s="325" t="s">
        <v>416</v>
      </c>
      <c r="AF38" s="325"/>
      <c r="AG38" s="325"/>
      <c r="AH38" s="325"/>
      <c r="AI38" s="325"/>
      <c r="AJ38" s="325" t="s">
        <v>431</v>
      </c>
      <c r="AK38" s="325"/>
      <c r="AL38" s="325"/>
      <c r="AM38" s="325"/>
      <c r="AN38" s="325"/>
      <c r="AO38" s="325" t="s">
        <v>416</v>
      </c>
      <c r="AP38" s="325"/>
      <c r="AQ38" s="325"/>
      <c r="AR38" s="325"/>
      <c r="AS38" s="325"/>
      <c r="AT38" s="325" t="s">
        <v>431</v>
      </c>
      <c r="AU38" s="325"/>
      <c r="AV38" s="325"/>
      <c r="AW38" s="325"/>
      <c r="AX38" s="326"/>
    </row>
    <row r="39" spans="1:50" ht="18" customHeight="1">
      <c r="A39" s="429"/>
      <c r="B39" s="429"/>
      <c r="C39" s="429"/>
      <c r="D39" s="429"/>
      <c r="E39" s="429"/>
      <c r="F39" s="429"/>
      <c r="G39" s="429"/>
      <c r="H39" s="429"/>
      <c r="I39" s="429"/>
      <c r="J39" s="122"/>
      <c r="K39" s="398" t="s">
        <v>418</v>
      </c>
      <c r="L39" s="398"/>
      <c r="M39" s="398"/>
      <c r="N39" s="398"/>
      <c r="O39" s="398"/>
      <c r="P39" s="398"/>
      <c r="Q39" s="398"/>
      <c r="R39" s="398"/>
      <c r="S39" s="398"/>
      <c r="T39" s="398"/>
      <c r="U39" s="398" t="s">
        <v>418</v>
      </c>
      <c r="V39" s="398"/>
      <c r="W39" s="398"/>
      <c r="X39" s="398"/>
      <c r="Y39" s="398"/>
      <c r="Z39" s="398"/>
      <c r="AA39" s="398"/>
      <c r="AB39" s="398"/>
      <c r="AC39" s="398"/>
      <c r="AD39" s="398"/>
      <c r="AE39" s="398" t="s">
        <v>418</v>
      </c>
      <c r="AF39" s="398"/>
      <c r="AG39" s="398"/>
      <c r="AH39" s="398"/>
      <c r="AI39" s="398"/>
      <c r="AJ39" s="398"/>
      <c r="AK39" s="398"/>
      <c r="AL39" s="398"/>
      <c r="AM39" s="398"/>
      <c r="AN39" s="398"/>
      <c r="AO39" s="398" t="s">
        <v>418</v>
      </c>
      <c r="AP39" s="398"/>
      <c r="AQ39" s="398"/>
      <c r="AR39" s="398"/>
      <c r="AS39" s="398"/>
      <c r="AT39" s="398"/>
      <c r="AU39" s="398"/>
      <c r="AV39" s="398"/>
      <c r="AW39" s="398"/>
      <c r="AX39" s="398"/>
    </row>
    <row r="40" spans="1:50" ht="18" customHeight="1">
      <c r="A40" s="456" t="s">
        <v>685</v>
      </c>
      <c r="B40" s="456"/>
      <c r="C40" s="456"/>
      <c r="D40" s="456"/>
      <c r="E40" s="456"/>
      <c r="F40" s="456"/>
      <c r="G40" s="456"/>
      <c r="H40" s="456"/>
      <c r="I40" s="456"/>
      <c r="K40" s="408">
        <v>69476</v>
      </c>
      <c r="L40" s="396"/>
      <c r="M40" s="396"/>
      <c r="N40" s="396"/>
      <c r="O40" s="396"/>
      <c r="P40" s="460">
        <v>100</v>
      </c>
      <c r="Q40" s="460"/>
      <c r="R40" s="460"/>
      <c r="S40" s="460"/>
      <c r="T40" s="460"/>
      <c r="U40" s="409">
        <v>21055</v>
      </c>
      <c r="V40" s="409"/>
      <c r="W40" s="409"/>
      <c r="X40" s="409"/>
      <c r="Y40" s="409"/>
      <c r="Z40" s="460">
        <v>30.3</v>
      </c>
      <c r="AA40" s="460"/>
      <c r="AB40" s="460"/>
      <c r="AC40" s="460"/>
      <c r="AD40" s="460"/>
      <c r="AE40" s="409">
        <v>15221</v>
      </c>
      <c r="AF40" s="409"/>
      <c r="AG40" s="409"/>
      <c r="AH40" s="409"/>
      <c r="AI40" s="409"/>
      <c r="AJ40" s="459">
        <v>21.9</v>
      </c>
      <c r="AK40" s="459"/>
      <c r="AL40" s="459"/>
      <c r="AM40" s="459"/>
      <c r="AN40" s="459"/>
      <c r="AO40" s="409">
        <v>10439</v>
      </c>
      <c r="AP40" s="409"/>
      <c r="AQ40" s="409"/>
      <c r="AR40" s="409"/>
      <c r="AS40" s="409"/>
      <c r="AT40" s="459">
        <v>15</v>
      </c>
      <c r="AU40" s="459"/>
      <c r="AV40" s="459"/>
      <c r="AW40" s="459"/>
      <c r="AX40" s="459"/>
    </row>
    <row r="41" spans="1:50" ht="18" customHeight="1">
      <c r="A41" s="362" t="s">
        <v>677</v>
      </c>
      <c r="B41" s="362"/>
      <c r="C41" s="362"/>
      <c r="D41" s="362"/>
      <c r="E41" s="362"/>
      <c r="F41" s="362"/>
      <c r="G41" s="362"/>
      <c r="H41" s="362"/>
      <c r="I41" s="362"/>
      <c r="K41" s="408">
        <v>67556</v>
      </c>
      <c r="L41" s="396"/>
      <c r="M41" s="396"/>
      <c r="N41" s="396"/>
      <c r="O41" s="396"/>
      <c r="P41" s="450">
        <v>100</v>
      </c>
      <c r="Q41" s="450"/>
      <c r="R41" s="450"/>
      <c r="S41" s="450"/>
      <c r="T41" s="450"/>
      <c r="U41" s="396">
        <v>13321</v>
      </c>
      <c r="V41" s="396"/>
      <c r="W41" s="396"/>
      <c r="X41" s="396"/>
      <c r="Y41" s="396"/>
      <c r="Z41" s="450">
        <v>19.7</v>
      </c>
      <c r="AA41" s="450"/>
      <c r="AB41" s="450"/>
      <c r="AC41" s="450"/>
      <c r="AD41" s="450"/>
      <c r="AE41" s="396">
        <v>12448</v>
      </c>
      <c r="AF41" s="396"/>
      <c r="AG41" s="396"/>
      <c r="AH41" s="396"/>
      <c r="AI41" s="396"/>
      <c r="AJ41" s="446">
        <v>18.4</v>
      </c>
      <c r="AK41" s="446"/>
      <c r="AL41" s="446"/>
      <c r="AM41" s="446"/>
      <c r="AN41" s="446"/>
      <c r="AO41" s="396">
        <v>9431</v>
      </c>
      <c r="AP41" s="396"/>
      <c r="AQ41" s="396"/>
      <c r="AR41" s="396"/>
      <c r="AS41" s="396"/>
      <c r="AT41" s="446">
        <v>14</v>
      </c>
      <c r="AU41" s="446"/>
      <c r="AV41" s="446"/>
      <c r="AW41" s="446"/>
      <c r="AX41" s="446"/>
    </row>
    <row r="42" spans="1:50" ht="18" customHeight="1">
      <c r="A42" s="366" t="s">
        <v>625</v>
      </c>
      <c r="B42" s="366"/>
      <c r="C42" s="366"/>
      <c r="D42" s="366"/>
      <c r="E42" s="366"/>
      <c r="F42" s="366"/>
      <c r="G42" s="366"/>
      <c r="H42" s="366"/>
      <c r="I42" s="366"/>
      <c r="J42" s="76"/>
      <c r="K42" s="405">
        <v>77008</v>
      </c>
      <c r="L42" s="397"/>
      <c r="M42" s="397"/>
      <c r="N42" s="397"/>
      <c r="O42" s="397"/>
      <c r="P42" s="461">
        <v>100</v>
      </c>
      <c r="Q42" s="461"/>
      <c r="R42" s="461"/>
      <c r="S42" s="461"/>
      <c r="T42" s="461"/>
      <c r="U42" s="397">
        <v>17526</v>
      </c>
      <c r="V42" s="397"/>
      <c r="W42" s="397"/>
      <c r="X42" s="397"/>
      <c r="Y42" s="397"/>
      <c r="Z42" s="449">
        <f>SUM(U42/K42)*100</f>
        <v>22.758674423436524</v>
      </c>
      <c r="AA42" s="449"/>
      <c r="AB42" s="449"/>
      <c r="AC42" s="449"/>
      <c r="AD42" s="449"/>
      <c r="AE42" s="397">
        <v>13697</v>
      </c>
      <c r="AF42" s="397"/>
      <c r="AG42" s="397"/>
      <c r="AH42" s="397"/>
      <c r="AI42" s="397"/>
      <c r="AJ42" s="449">
        <f>SUM(AE42/K42)*100</f>
        <v>17.786463744026594</v>
      </c>
      <c r="AK42" s="449"/>
      <c r="AL42" s="449"/>
      <c r="AM42" s="449"/>
      <c r="AN42" s="449"/>
      <c r="AO42" s="397">
        <v>18575</v>
      </c>
      <c r="AP42" s="397"/>
      <c r="AQ42" s="397"/>
      <c r="AR42" s="397"/>
      <c r="AS42" s="397"/>
      <c r="AT42" s="449">
        <f>SUM(AO42/K42)*100</f>
        <v>24.120870558902972</v>
      </c>
      <c r="AU42" s="449"/>
      <c r="AV42" s="449"/>
      <c r="AW42" s="449"/>
      <c r="AX42" s="449"/>
    </row>
    <row r="43" spans="1:50" ht="18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69"/>
      <c r="L43" s="169"/>
      <c r="M43" s="169"/>
      <c r="N43" s="169"/>
      <c r="O43" s="169"/>
      <c r="P43" s="170"/>
      <c r="Q43" s="170"/>
      <c r="R43" s="170"/>
      <c r="S43" s="170"/>
      <c r="T43" s="170"/>
      <c r="U43" s="169"/>
      <c r="V43" s="169"/>
      <c r="W43" s="169"/>
      <c r="X43" s="169"/>
      <c r="Y43" s="169"/>
      <c r="Z43" s="170"/>
      <c r="AA43" s="170"/>
      <c r="AB43" s="170"/>
      <c r="AC43" s="170"/>
      <c r="AD43" s="170"/>
      <c r="AE43" s="169"/>
      <c r="AF43" s="169"/>
      <c r="AG43" s="169"/>
      <c r="AH43" s="169"/>
      <c r="AI43" s="169"/>
      <c r="AJ43" s="170"/>
      <c r="AK43" s="170"/>
      <c r="AL43" s="170"/>
      <c r="AM43" s="170"/>
      <c r="AN43" s="170"/>
      <c r="AO43" s="169"/>
      <c r="AP43" s="169"/>
      <c r="AQ43" s="169"/>
      <c r="AR43" s="169"/>
      <c r="AS43" s="169"/>
      <c r="AT43" s="170"/>
      <c r="AU43" s="170"/>
      <c r="AV43" s="170"/>
      <c r="AW43" s="170"/>
      <c r="AX43" s="170"/>
    </row>
    <row r="44" spans="2:15" ht="18" customHeight="1">
      <c r="B44" s="84"/>
      <c r="C44" s="42"/>
      <c r="D44" s="142"/>
      <c r="E44" s="142"/>
      <c r="F44" s="142"/>
      <c r="G44" s="142"/>
      <c r="H44" s="142"/>
      <c r="I44" s="142"/>
      <c r="J44" s="33"/>
      <c r="K44" s="33"/>
      <c r="L44" s="33"/>
      <c r="M44" s="33"/>
      <c r="N44" s="33"/>
      <c r="O44" s="33"/>
    </row>
    <row r="45" spans="2:15" ht="18" customHeight="1">
      <c r="B45" s="84"/>
      <c r="C45" s="161"/>
      <c r="D45" s="162"/>
      <c r="E45" s="162"/>
      <c r="F45" s="162"/>
      <c r="G45" s="162"/>
      <c r="H45" s="162"/>
      <c r="I45" s="162"/>
      <c r="J45" s="36"/>
      <c r="K45" s="36"/>
      <c r="L45" s="36"/>
      <c r="M45" s="36"/>
      <c r="N45" s="36"/>
      <c r="O45" s="36"/>
    </row>
    <row r="46" ht="13.5" customHeight="1">
      <c r="A46" s="160"/>
    </row>
    <row r="47" ht="18" customHeight="1"/>
    <row r="48" ht="18" customHeight="1"/>
    <row r="49" ht="18" customHeight="1"/>
    <row r="50" ht="18" customHeight="1"/>
    <row r="51" ht="18" customHeight="1"/>
    <row r="52" spans="14:18" ht="18" customHeight="1">
      <c r="N52" s="19"/>
      <c r="O52" s="14"/>
      <c r="P52" s="48"/>
      <c r="Q52" s="48"/>
      <c r="R52" s="43"/>
    </row>
    <row r="53" spans="14:18" ht="7.5" customHeight="1">
      <c r="N53" s="19"/>
      <c r="O53" s="14"/>
      <c r="P53" s="48"/>
      <c r="Q53" s="48"/>
      <c r="R53" s="43"/>
    </row>
    <row r="54" spans="14:18" ht="9.75" customHeight="1">
      <c r="N54" s="19"/>
      <c r="O54" s="14"/>
      <c r="P54" s="48"/>
      <c r="Q54" s="48"/>
      <c r="R54" s="43"/>
    </row>
    <row r="55" spans="14:18" ht="9.75" customHeight="1">
      <c r="N55" s="19"/>
      <c r="O55" s="14"/>
      <c r="P55" s="51"/>
      <c r="Q55" s="51"/>
      <c r="R55" s="52"/>
    </row>
    <row r="56" spans="14:18" ht="7.5" customHeight="1">
      <c r="N56" s="4"/>
      <c r="O56" s="14"/>
      <c r="P56" s="51"/>
      <c r="Q56" s="51"/>
      <c r="R56" s="52"/>
    </row>
    <row r="57" spans="14:18" ht="9.75" customHeight="1">
      <c r="N57" s="29"/>
      <c r="O57" s="14"/>
      <c r="P57" s="48"/>
      <c r="Q57" s="48"/>
      <c r="R57" s="43"/>
    </row>
    <row r="58" spans="14:18" ht="9.75" customHeight="1">
      <c r="N58" s="19"/>
      <c r="O58" s="14"/>
      <c r="P58" s="54"/>
      <c r="Q58" s="54"/>
      <c r="R58" s="43"/>
    </row>
    <row r="59" spans="14:18" ht="7.5" customHeight="1">
      <c r="N59" s="14"/>
      <c r="O59" s="35"/>
      <c r="P59" s="48"/>
      <c r="Q59" s="48"/>
      <c r="R59" s="43"/>
    </row>
    <row r="60" spans="14:18" ht="9.75" customHeight="1">
      <c r="N60" s="30"/>
      <c r="O60" s="28"/>
      <c r="P60" s="48"/>
      <c r="Q60" s="48"/>
      <c r="R60" s="43"/>
    </row>
    <row r="61" spans="14:15" ht="9.75" customHeight="1">
      <c r="N61" s="29"/>
      <c r="O61" s="14"/>
    </row>
    <row r="62" spans="14:15" ht="7.5" customHeight="1">
      <c r="N62" s="29"/>
      <c r="O62" s="14"/>
    </row>
    <row r="63" spans="14:15" ht="9.75" customHeight="1">
      <c r="N63" s="29"/>
      <c r="O63" s="14"/>
    </row>
    <row r="64" spans="14:15" ht="9.75" customHeight="1">
      <c r="N64" s="19"/>
      <c r="O64" s="14"/>
    </row>
    <row r="65" spans="14:15" ht="7.5" customHeight="1">
      <c r="N65" s="13"/>
      <c r="O65" s="14"/>
    </row>
    <row r="66" spans="14:15" ht="9.75" customHeight="1">
      <c r="N66" s="24"/>
      <c r="O66" s="28"/>
    </row>
    <row r="67" spans="14:15" ht="9.75" customHeight="1">
      <c r="N67" s="19"/>
      <c r="O67" s="14"/>
    </row>
    <row r="68" spans="14:15" ht="7.5" customHeight="1">
      <c r="N68" s="19"/>
      <c r="O68" s="14"/>
    </row>
    <row r="69" spans="14:15" ht="9.75" customHeight="1">
      <c r="N69" s="4"/>
      <c r="O69" s="14"/>
    </row>
    <row r="70" spans="14:15" ht="9.75" customHeight="1">
      <c r="N70" s="29"/>
      <c r="O70" s="14"/>
    </row>
    <row r="71" spans="14:15" ht="7.5" customHeight="1">
      <c r="N71" s="50"/>
      <c r="O71" s="14"/>
    </row>
    <row r="72" spans="14:15" ht="9.75" customHeight="1">
      <c r="N72" s="19"/>
      <c r="O72" s="14"/>
    </row>
    <row r="73" spans="14:15" ht="9.75" customHeight="1">
      <c r="N73" s="4"/>
      <c r="O73" s="14"/>
    </row>
    <row r="74" spans="14:15" ht="7.5" customHeight="1">
      <c r="N74" s="19"/>
      <c r="O74" s="14"/>
    </row>
    <row r="75" spans="14:15" ht="9.75" customHeight="1">
      <c r="N75" s="4"/>
      <c r="O75" s="14"/>
    </row>
    <row r="76" ht="9.75" customHeight="1"/>
    <row r="77" ht="7.5" customHeight="1"/>
    <row r="78" ht="9.75" customHeight="1"/>
    <row r="79" ht="9.75" customHeight="1"/>
    <row r="80" ht="5.2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294">
    <mergeCell ref="AR24:AU24"/>
    <mergeCell ref="T24:V24"/>
    <mergeCell ref="W24:Z24"/>
    <mergeCell ref="AA24:AC24"/>
    <mergeCell ref="AD24:AG24"/>
    <mergeCell ref="M16:O16"/>
    <mergeCell ref="P16:S16"/>
    <mergeCell ref="W16:Z16"/>
    <mergeCell ref="AA16:AC16"/>
    <mergeCell ref="A24:H24"/>
    <mergeCell ref="I24:L24"/>
    <mergeCell ref="M24:O24"/>
    <mergeCell ref="P24:S24"/>
    <mergeCell ref="P20:V20"/>
    <mergeCell ref="I21:L21"/>
    <mergeCell ref="M21:O21"/>
    <mergeCell ref="P21:S21"/>
    <mergeCell ref="A6:H6"/>
    <mergeCell ref="A30:I30"/>
    <mergeCell ref="A39:I39"/>
    <mergeCell ref="A31:I31"/>
    <mergeCell ref="A32:I32"/>
    <mergeCell ref="A33:I33"/>
    <mergeCell ref="A34:I34"/>
    <mergeCell ref="A28:J29"/>
    <mergeCell ref="A37:J38"/>
    <mergeCell ref="A23:H23"/>
    <mergeCell ref="A40:I40"/>
    <mergeCell ref="A42:I42"/>
    <mergeCell ref="AE42:AI42"/>
    <mergeCell ref="AE40:AI40"/>
    <mergeCell ref="A41:I41"/>
    <mergeCell ref="K41:O41"/>
    <mergeCell ref="P41:T41"/>
    <mergeCell ref="U41:Y41"/>
    <mergeCell ref="Z41:AD41"/>
    <mergeCell ref="AE41:AI41"/>
    <mergeCell ref="AJ42:AN42"/>
    <mergeCell ref="AO42:AS42"/>
    <mergeCell ref="AT42:AX42"/>
    <mergeCell ref="K42:O42"/>
    <mergeCell ref="P42:T42"/>
    <mergeCell ref="U42:Y42"/>
    <mergeCell ref="Z42:AD42"/>
    <mergeCell ref="AJ40:AN40"/>
    <mergeCell ref="AO40:AS40"/>
    <mergeCell ref="AT40:AX40"/>
    <mergeCell ref="K40:O40"/>
    <mergeCell ref="P40:T40"/>
    <mergeCell ref="U40:Y40"/>
    <mergeCell ref="Z40:AD40"/>
    <mergeCell ref="AE38:AI38"/>
    <mergeCell ref="AJ38:AN38"/>
    <mergeCell ref="AO38:AS38"/>
    <mergeCell ref="AT38:AX38"/>
    <mergeCell ref="K39:T39"/>
    <mergeCell ref="U39:AD39"/>
    <mergeCell ref="AE39:AN39"/>
    <mergeCell ref="AO39:AX39"/>
    <mergeCell ref="K37:T37"/>
    <mergeCell ref="U37:AD37"/>
    <mergeCell ref="K38:O38"/>
    <mergeCell ref="P38:T38"/>
    <mergeCell ref="U38:Y38"/>
    <mergeCell ref="Z38:AD38"/>
    <mergeCell ref="K28:T28"/>
    <mergeCell ref="U28:AD28"/>
    <mergeCell ref="AE37:AN37"/>
    <mergeCell ref="AO37:AX37"/>
    <mergeCell ref="AO32:AS32"/>
    <mergeCell ref="AO33:AS33"/>
    <mergeCell ref="AO34:AS34"/>
    <mergeCell ref="AE32:AI32"/>
    <mergeCell ref="AE33:AI33"/>
    <mergeCell ref="AE34:AI34"/>
    <mergeCell ref="AJ32:AN32"/>
    <mergeCell ref="AJ33:AN33"/>
    <mergeCell ref="AJ34:AN34"/>
    <mergeCell ref="AT31:AX31"/>
    <mergeCell ref="AT32:AX32"/>
    <mergeCell ref="AT33:AX33"/>
    <mergeCell ref="AT34:AX34"/>
    <mergeCell ref="AO31:AS31"/>
    <mergeCell ref="U32:Y32"/>
    <mergeCell ref="U33:Y33"/>
    <mergeCell ref="U34:Y34"/>
    <mergeCell ref="Z31:AD31"/>
    <mergeCell ref="Z32:AD32"/>
    <mergeCell ref="Z33:AD33"/>
    <mergeCell ref="Z34:AD34"/>
    <mergeCell ref="U31:Y31"/>
    <mergeCell ref="K32:O32"/>
    <mergeCell ref="K33:O33"/>
    <mergeCell ref="K34:O34"/>
    <mergeCell ref="P31:T31"/>
    <mergeCell ref="P32:T32"/>
    <mergeCell ref="P33:T33"/>
    <mergeCell ref="P34:T34"/>
    <mergeCell ref="K31:O31"/>
    <mergeCell ref="A25:H25"/>
    <mergeCell ref="AO30:AX30"/>
    <mergeCell ref="K30:T30"/>
    <mergeCell ref="U30:AD30"/>
    <mergeCell ref="AE30:AN30"/>
    <mergeCell ref="K29:O29"/>
    <mergeCell ref="P29:T29"/>
    <mergeCell ref="U29:Y29"/>
    <mergeCell ref="Z29:AD29"/>
    <mergeCell ref="AE29:AI29"/>
    <mergeCell ref="A7:H7"/>
    <mergeCell ref="A8:H8"/>
    <mergeCell ref="A9:H9"/>
    <mergeCell ref="I7:L7"/>
    <mergeCell ref="I8:L8"/>
    <mergeCell ref="I9:L9"/>
    <mergeCell ref="M7:O7"/>
    <mergeCell ref="M8:O8"/>
    <mergeCell ref="M9:O9"/>
    <mergeCell ref="P7:S7"/>
    <mergeCell ref="P8:S8"/>
    <mergeCell ref="P9:S9"/>
    <mergeCell ref="T7:V7"/>
    <mergeCell ref="T8:V8"/>
    <mergeCell ref="T9:V9"/>
    <mergeCell ref="W7:Z7"/>
    <mergeCell ref="W8:Z8"/>
    <mergeCell ref="W9:Z9"/>
    <mergeCell ref="AK9:AN9"/>
    <mergeCell ref="AA7:AC7"/>
    <mergeCell ref="AA8:AC8"/>
    <mergeCell ref="AA9:AC9"/>
    <mergeCell ref="AD7:AG7"/>
    <mergeCell ref="AD8:AG8"/>
    <mergeCell ref="AD9:AG9"/>
    <mergeCell ref="AO8:AQ8"/>
    <mergeCell ref="AO9:AQ9"/>
    <mergeCell ref="AR7:AU7"/>
    <mergeCell ref="AR8:AU8"/>
    <mergeCell ref="AR9:AU9"/>
    <mergeCell ref="AH7:AJ7"/>
    <mergeCell ref="AH8:AJ8"/>
    <mergeCell ref="AH9:AJ9"/>
    <mergeCell ref="AK7:AN7"/>
    <mergeCell ref="AK8:AN8"/>
    <mergeCell ref="AV7:AX7"/>
    <mergeCell ref="AV8:AX8"/>
    <mergeCell ref="AV9:AX9"/>
    <mergeCell ref="I6:O6"/>
    <mergeCell ref="P6:V6"/>
    <mergeCell ref="W6:AC6"/>
    <mergeCell ref="AD6:AJ6"/>
    <mergeCell ref="AK6:AQ6"/>
    <mergeCell ref="AR6:AX6"/>
    <mergeCell ref="AO7:AQ7"/>
    <mergeCell ref="AJ41:AN41"/>
    <mergeCell ref="AO41:AS41"/>
    <mergeCell ref="AO5:AQ5"/>
    <mergeCell ref="AR5:AU5"/>
    <mergeCell ref="AK15:AN15"/>
    <mergeCell ref="AK17:AN17"/>
    <mergeCell ref="AO15:AQ15"/>
    <mergeCell ref="AO17:AQ17"/>
    <mergeCell ref="AK16:AN16"/>
    <mergeCell ref="AO16:AQ16"/>
    <mergeCell ref="A4:H5"/>
    <mergeCell ref="I4:O4"/>
    <mergeCell ref="P4:V4"/>
    <mergeCell ref="W4:AC4"/>
    <mergeCell ref="W5:Z5"/>
    <mergeCell ref="AA5:AC5"/>
    <mergeCell ref="I5:L5"/>
    <mergeCell ref="M5:O5"/>
    <mergeCell ref="P5:S5"/>
    <mergeCell ref="T5:V5"/>
    <mergeCell ref="AD4:AJ4"/>
    <mergeCell ref="AK4:AQ4"/>
    <mergeCell ref="AR4:AX4"/>
    <mergeCell ref="AH5:AJ5"/>
    <mergeCell ref="AK5:AN5"/>
    <mergeCell ref="AD5:AG5"/>
    <mergeCell ref="AV5:AX5"/>
    <mergeCell ref="I15:L15"/>
    <mergeCell ref="I17:L17"/>
    <mergeCell ref="A20:H21"/>
    <mergeCell ref="A15:H15"/>
    <mergeCell ref="A17:H17"/>
    <mergeCell ref="I20:O20"/>
    <mergeCell ref="M15:O15"/>
    <mergeCell ref="M17:O17"/>
    <mergeCell ref="A16:H16"/>
    <mergeCell ref="I16:L16"/>
    <mergeCell ref="T15:V15"/>
    <mergeCell ref="T17:V17"/>
    <mergeCell ref="T16:V16"/>
    <mergeCell ref="AV15:AX15"/>
    <mergeCell ref="AV17:AX17"/>
    <mergeCell ref="AR16:AU16"/>
    <mergeCell ref="AV16:AX16"/>
    <mergeCell ref="W15:Z15"/>
    <mergeCell ref="W17:Z17"/>
    <mergeCell ref="AA15:AC15"/>
    <mergeCell ref="AA17:AC17"/>
    <mergeCell ref="A14:H14"/>
    <mergeCell ref="I14:O14"/>
    <mergeCell ref="P14:V14"/>
    <mergeCell ref="W14:AC14"/>
    <mergeCell ref="P15:S15"/>
    <mergeCell ref="P17:S17"/>
    <mergeCell ref="AR15:AU15"/>
    <mergeCell ref="AR17:AU17"/>
    <mergeCell ref="AH15:AJ15"/>
    <mergeCell ref="AH17:AJ17"/>
    <mergeCell ref="AD16:AG16"/>
    <mergeCell ref="AH16:AJ16"/>
    <mergeCell ref="AD15:AG15"/>
    <mergeCell ref="AD17:AG17"/>
    <mergeCell ref="AD14:AJ14"/>
    <mergeCell ref="AK14:AQ14"/>
    <mergeCell ref="AR14:AX14"/>
    <mergeCell ref="AK13:AN13"/>
    <mergeCell ref="AR13:AU13"/>
    <mergeCell ref="AV13:AX13"/>
    <mergeCell ref="AD13:AG13"/>
    <mergeCell ref="AH13:AJ13"/>
    <mergeCell ref="A12:H13"/>
    <mergeCell ref="I13:L13"/>
    <mergeCell ref="M13:O13"/>
    <mergeCell ref="P13:S13"/>
    <mergeCell ref="I12:O12"/>
    <mergeCell ref="P12:V12"/>
    <mergeCell ref="T13:V13"/>
    <mergeCell ref="AA13:AC13"/>
    <mergeCell ref="W20:AC20"/>
    <mergeCell ref="AD20:AJ20"/>
    <mergeCell ref="AK20:AQ20"/>
    <mergeCell ref="AR20:AX20"/>
    <mergeCell ref="W12:AC12"/>
    <mergeCell ref="AD12:AJ12"/>
    <mergeCell ref="AK12:AQ12"/>
    <mergeCell ref="AR12:AX12"/>
    <mergeCell ref="W13:Z13"/>
    <mergeCell ref="AO13:AQ13"/>
    <mergeCell ref="AO21:AQ21"/>
    <mergeCell ref="AR21:AU21"/>
    <mergeCell ref="T21:V21"/>
    <mergeCell ref="W21:Z21"/>
    <mergeCell ref="AA21:AC21"/>
    <mergeCell ref="AD21:AG21"/>
    <mergeCell ref="AV21:AX21"/>
    <mergeCell ref="A22:H22"/>
    <mergeCell ref="I22:O22"/>
    <mergeCell ref="P22:V22"/>
    <mergeCell ref="W22:AC22"/>
    <mergeCell ref="AD22:AJ22"/>
    <mergeCell ref="AK22:AQ22"/>
    <mergeCell ref="AR22:AX22"/>
    <mergeCell ref="AH21:AJ21"/>
    <mergeCell ref="AK21:AN21"/>
    <mergeCell ref="AV24:AX24"/>
    <mergeCell ref="AJ29:AN29"/>
    <mergeCell ref="AJ31:AN31"/>
    <mergeCell ref="AH25:AJ25"/>
    <mergeCell ref="AK25:AN25"/>
    <mergeCell ref="AE31:AI31"/>
    <mergeCell ref="AE28:AN28"/>
    <mergeCell ref="AH24:AJ24"/>
    <mergeCell ref="AK24:AN24"/>
    <mergeCell ref="AO24:AQ24"/>
    <mergeCell ref="AD23:AG23"/>
    <mergeCell ref="AV23:AX23"/>
    <mergeCell ref="AO23:AQ23"/>
    <mergeCell ref="AR23:AU23"/>
    <mergeCell ref="AH23:AJ23"/>
    <mergeCell ref="AK23:AN23"/>
    <mergeCell ref="I25:L25"/>
    <mergeCell ref="M25:O25"/>
    <mergeCell ref="P25:S25"/>
    <mergeCell ref="T25:V25"/>
    <mergeCell ref="W23:Z23"/>
    <mergeCell ref="AA23:AC23"/>
    <mergeCell ref="I23:L23"/>
    <mergeCell ref="M23:O23"/>
    <mergeCell ref="P23:S23"/>
    <mergeCell ref="T23:V23"/>
    <mergeCell ref="AT41:AX41"/>
    <mergeCell ref="W25:Z25"/>
    <mergeCell ref="AA25:AC25"/>
    <mergeCell ref="AD25:AG25"/>
    <mergeCell ref="AO25:AQ25"/>
    <mergeCell ref="AO28:AX28"/>
    <mergeCell ref="AO29:AS29"/>
    <mergeCell ref="AT29:AX29"/>
    <mergeCell ref="AR25:AU25"/>
    <mergeCell ref="AV25:AX25"/>
  </mergeCells>
  <printOptions/>
  <pageMargins left="0.7874015748031497" right="0.3937007874015748" top="0.7874015748031497" bottom="0.1968503937007874" header="0.3937007874015748" footer="0.1968503937007874"/>
  <pageSetup firstPageNumber="196" useFirstPageNumber="1" horizontalDpi="600" verticalDpi="600" orientation="portrait" paperSize="9" r:id="rId2"/>
  <headerFooter alignWithMargins="0">
    <oddHeader xml:space="preserve">&amp;L&amp;"ＭＳ 明朝,標準"&amp;8&amp;P　選挙・職員&amp;R&amp;"ＭＳ 明朝,標準"&amp;8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selection activeCell="BC41" sqref="BC41"/>
    </sheetView>
  </sheetViews>
  <sheetFormatPr defaultColWidth="15.625" defaultRowHeight="13.5"/>
  <cols>
    <col min="1" max="53" width="1.75390625" style="7" customWidth="1"/>
    <col min="54" max="54" width="1.37890625" style="7" customWidth="1"/>
    <col min="55" max="69" width="1.75390625" style="7" customWidth="1"/>
    <col min="70" max="16384" width="15.625" style="7" customWidth="1"/>
  </cols>
  <sheetData>
    <row r="1" spans="5:46" ht="18" customHeight="1">
      <c r="E1" s="138" t="s">
        <v>436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8:30" ht="15" customHeight="1"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4:30" ht="15" customHeight="1" thickBot="1">
      <c r="X3" s="9"/>
      <c r="Y3" s="9"/>
      <c r="AD3" s="11"/>
    </row>
    <row r="4" spans="1:47" ht="18" customHeight="1">
      <c r="A4" s="334" t="s">
        <v>145</v>
      </c>
      <c r="B4" s="334"/>
      <c r="C4" s="334"/>
      <c r="D4" s="334"/>
      <c r="E4" s="334"/>
      <c r="F4" s="334"/>
      <c r="G4" s="334"/>
      <c r="H4" s="334" t="s">
        <v>629</v>
      </c>
      <c r="I4" s="334"/>
      <c r="J4" s="334"/>
      <c r="K4" s="334"/>
      <c r="L4" s="334"/>
      <c r="M4" s="334"/>
      <c r="N4" s="334"/>
      <c r="O4" s="334" t="s">
        <v>628</v>
      </c>
      <c r="P4" s="334"/>
      <c r="Q4" s="334"/>
      <c r="R4" s="334"/>
      <c r="S4" s="334"/>
      <c r="T4" s="334"/>
      <c r="U4" s="334"/>
      <c r="V4" s="334" t="s">
        <v>627</v>
      </c>
      <c r="W4" s="334"/>
      <c r="X4" s="334"/>
      <c r="Y4" s="334"/>
      <c r="Z4" s="334"/>
      <c r="AA4" s="334"/>
      <c r="AB4" s="335"/>
      <c r="AC4" s="317"/>
      <c r="AD4" s="317"/>
      <c r="AE4"/>
      <c r="AF4"/>
      <c r="AG4"/>
      <c r="AH4"/>
      <c r="AI4"/>
      <c r="AJ4"/>
      <c r="AK4"/>
      <c r="AL4"/>
      <c r="AM4"/>
      <c r="AN4"/>
      <c r="AO4"/>
      <c r="AP4"/>
      <c r="AQ4" s="31"/>
      <c r="AR4" s="31"/>
      <c r="AS4" s="31"/>
      <c r="AT4" s="31"/>
      <c r="AU4" s="31"/>
    </row>
    <row r="5" spans="1:47" ht="18" customHeight="1">
      <c r="A5" s="325" t="s">
        <v>434</v>
      </c>
      <c r="B5" s="325"/>
      <c r="C5" s="325"/>
      <c r="D5" s="325"/>
      <c r="E5" s="325" t="s">
        <v>417</v>
      </c>
      <c r="F5" s="325"/>
      <c r="G5" s="325"/>
      <c r="H5" s="325" t="s">
        <v>434</v>
      </c>
      <c r="I5" s="325"/>
      <c r="J5" s="325"/>
      <c r="K5" s="325"/>
      <c r="L5" s="325" t="s">
        <v>417</v>
      </c>
      <c r="M5" s="325"/>
      <c r="N5" s="325"/>
      <c r="O5" s="325" t="s">
        <v>434</v>
      </c>
      <c r="P5" s="325"/>
      <c r="Q5" s="325"/>
      <c r="R5" s="325"/>
      <c r="S5" s="325" t="s">
        <v>417</v>
      </c>
      <c r="T5" s="325"/>
      <c r="U5" s="325"/>
      <c r="V5" s="325" t="s">
        <v>434</v>
      </c>
      <c r="W5" s="325"/>
      <c r="X5" s="325"/>
      <c r="Y5" s="325"/>
      <c r="Z5" s="325" t="s">
        <v>417</v>
      </c>
      <c r="AA5" s="325"/>
      <c r="AB5" s="326"/>
      <c r="AC5" s="317"/>
      <c r="AD5" s="317"/>
      <c r="AE5"/>
      <c r="AF5"/>
      <c r="AG5"/>
      <c r="AH5"/>
      <c r="AI5"/>
      <c r="AJ5"/>
      <c r="AK5"/>
      <c r="AL5"/>
      <c r="AM5"/>
      <c r="AN5"/>
      <c r="AO5"/>
      <c r="AP5"/>
      <c r="AQ5" s="88"/>
      <c r="AR5" s="88"/>
      <c r="AS5" s="88"/>
      <c r="AT5" s="88"/>
      <c r="AU5" s="88"/>
    </row>
    <row r="6" spans="1:47" ht="18" customHeight="1">
      <c r="A6" s="398" t="s">
        <v>418</v>
      </c>
      <c r="B6" s="398"/>
      <c r="C6" s="398"/>
      <c r="D6" s="398"/>
      <c r="E6" s="398"/>
      <c r="F6" s="398"/>
      <c r="G6" s="398"/>
      <c r="H6" s="398" t="s">
        <v>418</v>
      </c>
      <c r="I6" s="398"/>
      <c r="J6" s="398"/>
      <c r="K6" s="398"/>
      <c r="L6" s="398"/>
      <c r="M6" s="398"/>
      <c r="N6" s="398"/>
      <c r="O6" s="398" t="s">
        <v>418</v>
      </c>
      <c r="P6" s="398"/>
      <c r="Q6" s="398"/>
      <c r="R6" s="398"/>
      <c r="S6" s="398"/>
      <c r="T6" s="398"/>
      <c r="U6" s="398"/>
      <c r="V6" s="398" t="s">
        <v>418</v>
      </c>
      <c r="W6" s="398"/>
      <c r="X6" s="398"/>
      <c r="Y6" s="398"/>
      <c r="Z6" s="398"/>
      <c r="AA6" s="398"/>
      <c r="AB6" s="398"/>
      <c r="AC6" s="317"/>
      <c r="AD6" s="317"/>
      <c r="AE6"/>
      <c r="AF6"/>
      <c r="AG6"/>
      <c r="AH6"/>
      <c r="AI6"/>
      <c r="AJ6"/>
      <c r="AK6"/>
      <c r="AL6"/>
      <c r="AM6"/>
      <c r="AN6"/>
      <c r="AO6"/>
      <c r="AP6"/>
      <c r="AQ6" s="14"/>
      <c r="AR6" s="14"/>
      <c r="AS6" s="14"/>
      <c r="AT6" s="14"/>
      <c r="AU6" s="14"/>
    </row>
    <row r="7" spans="1:47" ht="18" customHeight="1">
      <c r="A7" s="323">
        <v>8211</v>
      </c>
      <c r="B7" s="323"/>
      <c r="C7" s="323"/>
      <c r="D7" s="323"/>
      <c r="E7" s="373">
        <v>8.8</v>
      </c>
      <c r="F7" s="373"/>
      <c r="G7" s="373"/>
      <c r="H7" s="472" t="s">
        <v>616</v>
      </c>
      <c r="I7" s="323"/>
      <c r="J7" s="323"/>
      <c r="K7" s="323"/>
      <c r="L7" s="475" t="s">
        <v>616</v>
      </c>
      <c r="M7" s="373"/>
      <c r="N7" s="373"/>
      <c r="O7" s="398" t="s">
        <v>482</v>
      </c>
      <c r="P7" s="398"/>
      <c r="Q7" s="398"/>
      <c r="R7" s="398"/>
      <c r="S7" s="398" t="s">
        <v>482</v>
      </c>
      <c r="T7" s="398"/>
      <c r="U7" s="398"/>
      <c r="V7" s="398" t="s">
        <v>482</v>
      </c>
      <c r="W7" s="398"/>
      <c r="X7" s="398"/>
      <c r="Y7" s="398"/>
      <c r="Z7" s="398" t="s">
        <v>482</v>
      </c>
      <c r="AA7" s="398"/>
      <c r="AB7" s="398"/>
      <c r="AC7" s="317"/>
      <c r="AD7" s="317"/>
      <c r="AE7"/>
      <c r="AF7"/>
      <c r="AG7"/>
      <c r="AH7"/>
      <c r="AI7"/>
      <c r="AJ7"/>
      <c r="AK7"/>
      <c r="AL7"/>
      <c r="AM7"/>
      <c r="AN7"/>
      <c r="AO7"/>
      <c r="AP7"/>
      <c r="AQ7" s="168"/>
      <c r="AR7" s="19"/>
      <c r="AS7" s="19"/>
      <c r="AT7" s="19"/>
      <c r="AU7" s="19"/>
    </row>
    <row r="8" spans="1:47" ht="18" customHeight="1">
      <c r="A8" s="323">
        <v>7619</v>
      </c>
      <c r="B8" s="323"/>
      <c r="C8" s="323"/>
      <c r="D8" s="323"/>
      <c r="E8" s="373">
        <v>7.1</v>
      </c>
      <c r="F8" s="373"/>
      <c r="G8" s="373"/>
      <c r="H8" s="471" t="s">
        <v>616</v>
      </c>
      <c r="I8" s="324"/>
      <c r="J8" s="324"/>
      <c r="K8" s="324"/>
      <c r="L8" s="473" t="s">
        <v>616</v>
      </c>
      <c r="M8" s="474"/>
      <c r="N8" s="474"/>
      <c r="O8" s="438" t="s">
        <v>482</v>
      </c>
      <c r="P8" s="438"/>
      <c r="Q8" s="438"/>
      <c r="R8" s="438"/>
      <c r="S8" s="438" t="s">
        <v>482</v>
      </c>
      <c r="T8" s="438"/>
      <c r="U8" s="438"/>
      <c r="V8" s="438" t="s">
        <v>482</v>
      </c>
      <c r="W8" s="438"/>
      <c r="X8" s="438"/>
      <c r="Y8" s="438"/>
      <c r="Z8" s="438" t="s">
        <v>482</v>
      </c>
      <c r="AA8" s="438"/>
      <c r="AB8" s="438"/>
      <c r="AC8" s="317"/>
      <c r="AD8" s="317"/>
      <c r="AE8"/>
      <c r="AF8"/>
      <c r="AG8"/>
      <c r="AH8"/>
      <c r="AI8"/>
      <c r="AJ8"/>
      <c r="AK8"/>
      <c r="AL8"/>
      <c r="AM8"/>
      <c r="AN8"/>
      <c r="AO8"/>
      <c r="AP8"/>
      <c r="AQ8" s="171"/>
      <c r="AR8" s="30"/>
      <c r="AS8" s="30"/>
      <c r="AT8" s="30"/>
      <c r="AU8" s="30"/>
    </row>
    <row r="9" spans="1:47" ht="18" customHeight="1">
      <c r="A9" s="327">
        <v>6775</v>
      </c>
      <c r="B9" s="327"/>
      <c r="C9" s="327"/>
      <c r="D9" s="327"/>
      <c r="E9" s="388">
        <f>(SUM(A9)/SUM('P196'!I9:L9))*100</f>
        <v>5.932626380266027</v>
      </c>
      <c r="F9" s="388"/>
      <c r="G9" s="388"/>
      <c r="H9" s="327">
        <v>1567</v>
      </c>
      <c r="I9" s="327"/>
      <c r="J9" s="327"/>
      <c r="K9" s="327"/>
      <c r="L9" s="388">
        <f>(SUM(H9)/SUM('P196'!I9:L9))*100</f>
        <v>1.3721661310519355</v>
      </c>
      <c r="M9" s="388"/>
      <c r="N9" s="388"/>
      <c r="O9" s="327">
        <v>7841</v>
      </c>
      <c r="P9" s="327"/>
      <c r="Q9" s="327"/>
      <c r="R9" s="327"/>
      <c r="S9" s="388">
        <f>SUM(O9)/SUM('P196'!I9:L9)*100</f>
        <v>6.866084641721907</v>
      </c>
      <c r="T9" s="388"/>
      <c r="U9" s="388"/>
      <c r="V9" s="327">
        <v>659</v>
      </c>
      <c r="W9" s="327"/>
      <c r="X9" s="327"/>
      <c r="Y9" s="327"/>
      <c r="Z9" s="388">
        <f>SUM(V9)/SUM('P196'!I9:L9)*100</f>
        <v>0.5770628464347324</v>
      </c>
      <c r="AA9" s="388"/>
      <c r="AB9" s="388"/>
      <c r="AC9" s="317"/>
      <c r="AD9" s="317"/>
      <c r="AE9"/>
      <c r="AF9"/>
      <c r="AG9"/>
      <c r="AH9"/>
      <c r="AI9"/>
      <c r="AJ9"/>
      <c r="AK9"/>
      <c r="AL9"/>
      <c r="AM9"/>
      <c r="AN9"/>
      <c r="AO9"/>
      <c r="AP9"/>
      <c r="AQ9" s="171"/>
      <c r="AR9" s="30"/>
      <c r="AS9" s="30"/>
      <c r="AT9" s="30"/>
      <c r="AU9" s="30"/>
    </row>
    <row r="10" spans="1:30" ht="24" customHeight="1">
      <c r="A10" s="30"/>
      <c r="B10" s="30"/>
      <c r="C10" s="30"/>
      <c r="P10" s="38"/>
      <c r="Q10" s="28"/>
      <c r="R10" s="30"/>
      <c r="S10" s="30"/>
      <c r="T10" s="38"/>
      <c r="U10" s="38"/>
      <c r="V10" s="38"/>
      <c r="W10" s="38"/>
      <c r="X10" s="38"/>
      <c r="Y10" s="163"/>
      <c r="Z10" s="30"/>
      <c r="AA10" s="24"/>
      <c r="AB10" s="30"/>
      <c r="AC10" s="24"/>
      <c r="AD10" s="30"/>
    </row>
    <row r="11" spans="18:30" ht="20.25" customHeight="1" thickBot="1"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33"/>
      <c r="AC11" s="33"/>
      <c r="AD11" s="33"/>
    </row>
    <row r="12" spans="1:30" ht="18" customHeight="1">
      <c r="A12" s="375" t="s">
        <v>147</v>
      </c>
      <c r="B12" s="334"/>
      <c r="C12" s="334"/>
      <c r="D12" s="334"/>
      <c r="E12" s="334"/>
      <c r="F12" s="334"/>
      <c r="G12" s="334"/>
      <c r="H12" s="334" t="s">
        <v>148</v>
      </c>
      <c r="I12" s="334"/>
      <c r="J12" s="334"/>
      <c r="K12" s="334"/>
      <c r="L12" s="334"/>
      <c r="M12" s="334"/>
      <c r="N12" s="335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33"/>
      <c r="AC12" s="33"/>
      <c r="AD12" s="33"/>
    </row>
    <row r="13" spans="1:47" ht="18" customHeight="1">
      <c r="A13" s="371" t="s">
        <v>434</v>
      </c>
      <c r="B13" s="325"/>
      <c r="C13" s="325"/>
      <c r="D13" s="325"/>
      <c r="E13" s="325" t="s">
        <v>417</v>
      </c>
      <c r="F13" s="325"/>
      <c r="G13" s="325"/>
      <c r="H13" s="325" t="s">
        <v>434</v>
      </c>
      <c r="I13" s="325"/>
      <c r="J13" s="325"/>
      <c r="K13" s="325"/>
      <c r="L13" s="325" t="s">
        <v>417</v>
      </c>
      <c r="M13" s="325"/>
      <c r="N13" s="32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18" customHeight="1">
      <c r="A14" s="454" t="s">
        <v>418</v>
      </c>
      <c r="B14" s="454"/>
      <c r="C14" s="454"/>
      <c r="D14" s="454"/>
      <c r="E14" s="454"/>
      <c r="F14" s="454"/>
      <c r="G14" s="454"/>
      <c r="H14" s="454" t="s">
        <v>418</v>
      </c>
      <c r="I14" s="454"/>
      <c r="J14" s="454"/>
      <c r="K14" s="454"/>
      <c r="L14" s="454"/>
      <c r="M14" s="454"/>
      <c r="N14" s="45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18" customHeight="1">
      <c r="A15" s="467">
        <v>2337</v>
      </c>
      <c r="B15" s="467"/>
      <c r="C15" s="467"/>
      <c r="D15" s="467"/>
      <c r="E15" s="465">
        <v>2.8</v>
      </c>
      <c r="F15" s="465"/>
      <c r="G15" s="465"/>
      <c r="H15" s="467">
        <v>14118</v>
      </c>
      <c r="I15" s="467"/>
      <c r="J15" s="467"/>
      <c r="K15" s="467"/>
      <c r="L15" s="465">
        <v>16.8</v>
      </c>
      <c r="M15" s="465"/>
      <c r="N15" s="46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C15" s="32"/>
      <c r="AD15" s="32"/>
      <c r="AE15" s="32"/>
      <c r="AF15" s="32"/>
      <c r="AG15" s="14"/>
      <c r="AH15" s="19"/>
      <c r="AI15" s="19"/>
      <c r="AJ15" s="19"/>
      <c r="AK15" s="19"/>
      <c r="AL15" s="14"/>
      <c r="AM15" s="14"/>
      <c r="AN15" s="14"/>
      <c r="AO15" s="14"/>
      <c r="AP15" s="14"/>
      <c r="AQ15" s="14"/>
      <c r="AR15" s="19"/>
      <c r="AS15" s="19"/>
      <c r="AT15" s="19"/>
      <c r="AU15" s="19"/>
    </row>
    <row r="16" spans="1:47" ht="18" customHeight="1">
      <c r="A16" s="323">
        <v>2915</v>
      </c>
      <c r="B16" s="323"/>
      <c r="C16" s="323"/>
      <c r="D16" s="323"/>
      <c r="E16" s="373">
        <v>3.2</v>
      </c>
      <c r="F16" s="373"/>
      <c r="G16" s="373"/>
      <c r="H16" s="323">
        <v>20921</v>
      </c>
      <c r="I16" s="323"/>
      <c r="J16" s="323"/>
      <c r="K16" s="323"/>
      <c r="L16" s="373">
        <v>22.9</v>
      </c>
      <c r="M16" s="373"/>
      <c r="N16" s="37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32"/>
      <c r="AD16" s="32"/>
      <c r="AE16" s="32"/>
      <c r="AF16" s="32"/>
      <c r="AG16" s="14"/>
      <c r="AH16" s="19"/>
      <c r="AI16" s="19"/>
      <c r="AJ16" s="19"/>
      <c r="AK16" s="19"/>
      <c r="AL16" s="14"/>
      <c r="AM16" s="14"/>
      <c r="AN16" s="14"/>
      <c r="AO16" s="14"/>
      <c r="AP16" s="14"/>
      <c r="AQ16" s="14"/>
      <c r="AR16" s="19"/>
      <c r="AS16" s="19"/>
      <c r="AT16" s="19"/>
      <c r="AU16" s="19"/>
    </row>
    <row r="17" spans="1:47" ht="18" customHeight="1">
      <c r="A17" s="327">
        <v>3727</v>
      </c>
      <c r="B17" s="327"/>
      <c r="C17" s="327"/>
      <c r="D17" s="327"/>
      <c r="E17" s="447">
        <f>SUM(A17/'[1]P190'!I17)*100</f>
        <v>3.7646844917625435</v>
      </c>
      <c r="F17" s="447"/>
      <c r="G17" s="447"/>
      <c r="H17" s="327">
        <v>22010</v>
      </c>
      <c r="I17" s="327"/>
      <c r="J17" s="327"/>
      <c r="K17" s="327"/>
      <c r="L17" s="447">
        <f>SUM(H17/'[1]P190'!I17)*100</f>
        <v>22.232547803513167</v>
      </c>
      <c r="M17" s="447"/>
      <c r="N17" s="44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C17" s="32"/>
      <c r="AD17" s="32"/>
      <c r="AE17" s="32"/>
      <c r="AF17" s="32"/>
      <c r="AG17" s="14"/>
      <c r="AH17" s="19"/>
      <c r="AI17" s="19"/>
      <c r="AJ17" s="19"/>
      <c r="AK17" s="19"/>
      <c r="AL17" s="14"/>
      <c r="AM17" s="14"/>
      <c r="AN17" s="14"/>
      <c r="AO17" s="14"/>
      <c r="AP17" s="14"/>
      <c r="AQ17" s="14"/>
      <c r="AR17" s="19"/>
      <c r="AS17" s="19"/>
      <c r="AT17" s="19"/>
      <c r="AU17" s="19"/>
    </row>
    <row r="18" spans="1:47" ht="24" customHeight="1">
      <c r="A18" s="24"/>
      <c r="B18" s="24"/>
      <c r="C18" s="24"/>
      <c r="D18" s="24"/>
      <c r="E18" s="24"/>
      <c r="F18" s="30"/>
      <c r="G18" s="30"/>
      <c r="H18" s="30"/>
      <c r="I18" s="30"/>
      <c r="J18" s="24"/>
      <c r="K18" s="24"/>
      <c r="L18" s="24"/>
      <c r="M18" s="24"/>
      <c r="N18" s="2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C18" s="38"/>
      <c r="AD18" s="38"/>
      <c r="AE18" s="38"/>
      <c r="AF18" s="38"/>
      <c r="AG18" s="28"/>
      <c r="AH18" s="30"/>
      <c r="AI18" s="30"/>
      <c r="AJ18" s="30"/>
      <c r="AK18" s="30"/>
      <c r="AL18" s="28"/>
      <c r="AM18" s="28"/>
      <c r="AN18" s="28"/>
      <c r="AO18" s="28"/>
      <c r="AP18" s="28"/>
      <c r="AQ18" s="28"/>
      <c r="AR18" s="30"/>
      <c r="AS18" s="30"/>
      <c r="AT18" s="30"/>
      <c r="AU18" s="30"/>
    </row>
    <row r="19" spans="1:46" ht="20.25" customHeight="1" thickBo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32"/>
      <c r="O19" s="32"/>
      <c r="P19" s="32"/>
      <c r="R19" s="19"/>
      <c r="T19" s="32"/>
      <c r="U19" s="32"/>
      <c r="V19" s="32"/>
      <c r="W19" s="32"/>
      <c r="X19" s="32"/>
      <c r="Z19" s="19"/>
      <c r="AA19" s="4"/>
      <c r="AB19" s="19"/>
      <c r="AC19" s="4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18" customHeight="1">
      <c r="A20" s="375" t="s">
        <v>414</v>
      </c>
      <c r="B20" s="334"/>
      <c r="C20" s="334"/>
      <c r="D20" s="334"/>
      <c r="E20" s="334"/>
      <c r="F20" s="334"/>
      <c r="G20" s="334"/>
      <c r="H20" s="334" t="s">
        <v>59</v>
      </c>
      <c r="I20" s="334"/>
      <c r="J20" s="334"/>
      <c r="K20" s="334"/>
      <c r="L20" s="334"/>
      <c r="M20" s="334"/>
      <c r="N20" s="334"/>
      <c r="O20" s="334" t="s">
        <v>146</v>
      </c>
      <c r="P20" s="334"/>
      <c r="Q20" s="334"/>
      <c r="R20" s="334"/>
      <c r="S20" s="334"/>
      <c r="T20" s="334"/>
      <c r="U20" s="334"/>
      <c r="V20" s="334" t="s">
        <v>149</v>
      </c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 t="s">
        <v>437</v>
      </c>
      <c r="AK20" s="334"/>
      <c r="AL20" s="334"/>
      <c r="AM20" s="334"/>
      <c r="AN20" s="334"/>
      <c r="AO20" s="334"/>
      <c r="AP20" s="335"/>
      <c r="AQ20" s="19"/>
      <c r="AR20" s="19"/>
      <c r="AS20" s="19"/>
      <c r="AT20" s="19"/>
    </row>
    <row r="21" spans="1:46" ht="18" customHeight="1">
      <c r="A21" s="371" t="s">
        <v>434</v>
      </c>
      <c r="B21" s="325"/>
      <c r="C21" s="325"/>
      <c r="D21" s="325"/>
      <c r="E21" s="325" t="s">
        <v>417</v>
      </c>
      <c r="F21" s="325"/>
      <c r="G21" s="325"/>
      <c r="H21" s="325" t="s">
        <v>434</v>
      </c>
      <c r="I21" s="325"/>
      <c r="J21" s="325"/>
      <c r="K21" s="325"/>
      <c r="L21" s="325" t="s">
        <v>417</v>
      </c>
      <c r="M21" s="325"/>
      <c r="N21" s="325"/>
      <c r="O21" s="325" t="s">
        <v>434</v>
      </c>
      <c r="P21" s="325"/>
      <c r="Q21" s="325"/>
      <c r="R21" s="325"/>
      <c r="S21" s="325" t="s">
        <v>417</v>
      </c>
      <c r="T21" s="325"/>
      <c r="U21" s="325"/>
      <c r="V21" s="325" t="s">
        <v>438</v>
      </c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 t="s">
        <v>434</v>
      </c>
      <c r="AK21" s="325"/>
      <c r="AL21" s="325"/>
      <c r="AM21" s="325"/>
      <c r="AN21" s="325" t="s">
        <v>417</v>
      </c>
      <c r="AO21" s="325"/>
      <c r="AP21" s="326"/>
      <c r="AQ21" s="19"/>
      <c r="AR21" s="19"/>
      <c r="AS21" s="19"/>
      <c r="AT21" s="19"/>
    </row>
    <row r="22" spans="1:46" ht="18" customHeight="1">
      <c r="A22" s="398" t="s">
        <v>418</v>
      </c>
      <c r="B22" s="398"/>
      <c r="C22" s="398"/>
      <c r="D22" s="398"/>
      <c r="E22" s="398"/>
      <c r="F22" s="398"/>
      <c r="G22" s="398"/>
      <c r="H22" s="398" t="s">
        <v>418</v>
      </c>
      <c r="I22" s="398"/>
      <c r="J22" s="398"/>
      <c r="K22" s="398"/>
      <c r="L22" s="398"/>
      <c r="M22" s="398"/>
      <c r="N22" s="398"/>
      <c r="O22" s="398" t="s">
        <v>418</v>
      </c>
      <c r="P22" s="398"/>
      <c r="Q22" s="398"/>
      <c r="R22" s="398"/>
      <c r="S22" s="398"/>
      <c r="T22" s="398"/>
      <c r="U22" s="398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398" t="s">
        <v>418</v>
      </c>
      <c r="AK22" s="398"/>
      <c r="AL22" s="398"/>
      <c r="AM22" s="398"/>
      <c r="AN22" s="398"/>
      <c r="AO22" s="398"/>
      <c r="AP22" s="398"/>
      <c r="AQ22" s="19"/>
      <c r="AR22" s="29"/>
      <c r="AS22" s="29"/>
      <c r="AT22" s="29"/>
    </row>
    <row r="23" spans="1:42" ht="18" customHeight="1">
      <c r="A23" s="323">
        <v>5713</v>
      </c>
      <c r="B23" s="323"/>
      <c r="C23" s="323"/>
      <c r="D23" s="323"/>
      <c r="E23" s="373">
        <v>6.7</v>
      </c>
      <c r="F23" s="373"/>
      <c r="G23" s="373"/>
      <c r="H23" s="398" t="s">
        <v>482</v>
      </c>
      <c r="I23" s="398"/>
      <c r="J23" s="398"/>
      <c r="K23" s="398"/>
      <c r="L23" s="398" t="s">
        <v>482</v>
      </c>
      <c r="M23" s="398"/>
      <c r="N23" s="398"/>
      <c r="O23" s="323">
        <v>2933</v>
      </c>
      <c r="P23" s="323"/>
      <c r="Q23" s="323"/>
      <c r="R23" s="323"/>
      <c r="S23" s="373">
        <v>3.5</v>
      </c>
      <c r="T23" s="373"/>
      <c r="U23" s="373"/>
      <c r="V23" s="469" t="s">
        <v>58</v>
      </c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323">
        <v>2519</v>
      </c>
      <c r="AK23" s="323"/>
      <c r="AL23" s="323"/>
      <c r="AM23" s="323"/>
      <c r="AN23" s="373">
        <v>2.9</v>
      </c>
      <c r="AO23" s="373"/>
      <c r="AP23" s="373"/>
    </row>
    <row r="24" spans="1:42" ht="18" customHeight="1">
      <c r="A24" s="323">
        <v>5809</v>
      </c>
      <c r="B24" s="323"/>
      <c r="C24" s="323"/>
      <c r="D24" s="323"/>
      <c r="E24" s="373">
        <v>6.4</v>
      </c>
      <c r="F24" s="373"/>
      <c r="G24" s="373"/>
      <c r="H24" s="398" t="s">
        <v>482</v>
      </c>
      <c r="I24" s="398"/>
      <c r="J24" s="398"/>
      <c r="K24" s="398"/>
      <c r="L24" s="398" t="s">
        <v>482</v>
      </c>
      <c r="M24" s="398"/>
      <c r="N24" s="398"/>
      <c r="O24" s="398" t="s">
        <v>482</v>
      </c>
      <c r="P24" s="398"/>
      <c r="Q24" s="398"/>
      <c r="R24" s="398"/>
      <c r="S24" s="398" t="s">
        <v>482</v>
      </c>
      <c r="T24" s="398"/>
      <c r="U24" s="398"/>
      <c r="V24" s="469" t="s">
        <v>150</v>
      </c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373">
        <v>270</v>
      </c>
      <c r="AK24" s="373"/>
      <c r="AL24" s="373"/>
      <c r="AM24" s="373"/>
      <c r="AN24" s="373">
        <v>0.3</v>
      </c>
      <c r="AO24" s="373"/>
      <c r="AP24" s="373"/>
    </row>
    <row r="25" spans="1:42" ht="18" customHeight="1">
      <c r="A25" s="327">
        <v>4559</v>
      </c>
      <c r="B25" s="327"/>
      <c r="C25" s="327"/>
      <c r="D25" s="327"/>
      <c r="E25" s="447">
        <f>SUM(A25/'[1]P190'!I25)*100</f>
        <v>4.595951449655228</v>
      </c>
      <c r="F25" s="447"/>
      <c r="G25" s="447"/>
      <c r="H25" s="466">
        <v>5660</v>
      </c>
      <c r="I25" s="466"/>
      <c r="J25" s="466"/>
      <c r="K25" s="466"/>
      <c r="L25" s="447">
        <f>SUM(H25/'[1]P190'!I25)*100</f>
        <v>5.705875236904713</v>
      </c>
      <c r="M25" s="447"/>
      <c r="N25" s="447"/>
      <c r="O25" s="463" t="s">
        <v>482</v>
      </c>
      <c r="P25" s="463"/>
      <c r="Q25" s="463"/>
      <c r="R25" s="463"/>
      <c r="S25" s="479" t="s">
        <v>482</v>
      </c>
      <c r="T25" s="479"/>
      <c r="U25" s="479"/>
      <c r="V25" s="477" t="s">
        <v>67</v>
      </c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66">
        <v>1704</v>
      </c>
      <c r="AK25" s="466"/>
      <c r="AL25" s="466"/>
      <c r="AM25" s="466"/>
      <c r="AN25" s="447">
        <f>SUM(AJ25/'[1]P190'!I25)*100</f>
        <v>1.7178112020645995</v>
      </c>
      <c r="AO25" s="447"/>
      <c r="AP25" s="447"/>
    </row>
    <row r="26" spans="5:25" ht="24" customHeight="1">
      <c r="E26" s="172"/>
      <c r="N26" s="84"/>
      <c r="O26" s="84"/>
      <c r="R26" s="142"/>
      <c r="S26" s="142"/>
      <c r="T26" s="142"/>
      <c r="U26" s="142"/>
      <c r="V26" s="142"/>
      <c r="W26" s="142"/>
      <c r="X26" s="142"/>
      <c r="Y26" s="142"/>
    </row>
    <row r="27" spans="14:46" ht="20.25" customHeight="1" thickBot="1">
      <c r="N27" s="84"/>
      <c r="O27" s="84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33"/>
      <c r="AC27" s="33"/>
      <c r="AD27" s="3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ht="18" customHeight="1">
      <c r="A28" s="375" t="s">
        <v>151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 t="s">
        <v>152</v>
      </c>
      <c r="L28" s="334"/>
      <c r="M28" s="334"/>
      <c r="N28" s="334"/>
      <c r="O28" s="334"/>
      <c r="P28" s="334"/>
      <c r="Q28" s="334"/>
      <c r="R28" s="334"/>
      <c r="S28" s="334"/>
      <c r="T28" s="334"/>
      <c r="U28" s="334" t="s">
        <v>153</v>
      </c>
      <c r="V28" s="334"/>
      <c r="W28" s="334"/>
      <c r="X28" s="334"/>
      <c r="Y28" s="334"/>
      <c r="Z28" s="334"/>
      <c r="AA28" s="334"/>
      <c r="AB28" s="334"/>
      <c r="AC28" s="334"/>
      <c r="AD28" s="335"/>
      <c r="AE28" s="19"/>
      <c r="AF28" s="19"/>
      <c r="AG28" s="19"/>
      <c r="AH28" s="19"/>
      <c r="AI28" s="19"/>
      <c r="AJ28" s="19"/>
      <c r="AK28" s="1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ht="18" customHeight="1">
      <c r="A29" s="371" t="s">
        <v>439</v>
      </c>
      <c r="B29" s="325"/>
      <c r="C29" s="325"/>
      <c r="D29" s="325"/>
      <c r="E29" s="325"/>
      <c r="F29" s="325" t="s">
        <v>431</v>
      </c>
      <c r="G29" s="325"/>
      <c r="H29" s="325"/>
      <c r="I29" s="325"/>
      <c r="J29" s="325"/>
      <c r="K29" s="325" t="s">
        <v>439</v>
      </c>
      <c r="L29" s="325"/>
      <c r="M29" s="325"/>
      <c r="N29" s="325"/>
      <c r="O29" s="325"/>
      <c r="P29" s="325" t="s">
        <v>431</v>
      </c>
      <c r="Q29" s="325"/>
      <c r="R29" s="325"/>
      <c r="S29" s="325"/>
      <c r="T29" s="325"/>
      <c r="U29" s="325" t="s">
        <v>439</v>
      </c>
      <c r="V29" s="325"/>
      <c r="W29" s="325"/>
      <c r="X29" s="325"/>
      <c r="Y29" s="325"/>
      <c r="Z29" s="325" t="s">
        <v>431</v>
      </c>
      <c r="AA29" s="325"/>
      <c r="AB29" s="325"/>
      <c r="AC29" s="325"/>
      <c r="AD29" s="326"/>
      <c r="AE29" s="19"/>
      <c r="AF29" s="19"/>
      <c r="AG29" s="19"/>
      <c r="AH29" s="19"/>
      <c r="AI29" s="19"/>
      <c r="AJ29" s="19"/>
      <c r="AK29" s="1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ht="18" customHeight="1">
      <c r="A30" s="398" t="s">
        <v>418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 t="s">
        <v>418</v>
      </c>
      <c r="L30" s="398"/>
      <c r="M30" s="398"/>
      <c r="N30" s="398"/>
      <c r="O30" s="398"/>
      <c r="P30" s="398"/>
      <c r="Q30" s="398"/>
      <c r="R30" s="398"/>
      <c r="S30" s="398"/>
      <c r="T30" s="398"/>
      <c r="U30" s="398" t="s">
        <v>418</v>
      </c>
      <c r="V30" s="398"/>
      <c r="W30" s="398"/>
      <c r="X30" s="398"/>
      <c r="Y30" s="398"/>
      <c r="Z30" s="398"/>
      <c r="AA30" s="398"/>
      <c r="AB30" s="398"/>
      <c r="AC30" s="398"/>
      <c r="AD30" s="398"/>
      <c r="AE30" s="19"/>
      <c r="AF30" s="19"/>
      <c r="AG30" s="19"/>
      <c r="AH30" s="19"/>
      <c r="AI30" s="19"/>
      <c r="AJ30" s="19"/>
      <c r="AK30" s="1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8" customHeight="1">
      <c r="A31" s="398" t="s">
        <v>482</v>
      </c>
      <c r="B31" s="398"/>
      <c r="C31" s="398"/>
      <c r="D31" s="398"/>
      <c r="E31" s="398"/>
      <c r="F31" s="398" t="s">
        <v>482</v>
      </c>
      <c r="G31" s="398"/>
      <c r="H31" s="398"/>
      <c r="I31" s="398"/>
      <c r="J31" s="398"/>
      <c r="K31" s="398" t="s">
        <v>482</v>
      </c>
      <c r="L31" s="398"/>
      <c r="M31" s="398"/>
      <c r="N31" s="398"/>
      <c r="O31" s="398"/>
      <c r="P31" s="398" t="s">
        <v>482</v>
      </c>
      <c r="Q31" s="398"/>
      <c r="R31" s="398"/>
      <c r="S31" s="398"/>
      <c r="T31" s="398"/>
      <c r="U31" s="398" t="s">
        <v>482</v>
      </c>
      <c r="V31" s="398"/>
      <c r="W31" s="398"/>
      <c r="X31" s="398"/>
      <c r="Y31" s="398"/>
      <c r="Z31" s="398" t="s">
        <v>482</v>
      </c>
      <c r="AA31" s="398"/>
      <c r="AB31" s="398"/>
      <c r="AC31" s="398"/>
      <c r="AD31" s="398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30" ht="18" customHeight="1">
      <c r="A32" s="398" t="s">
        <v>482</v>
      </c>
      <c r="B32" s="398"/>
      <c r="C32" s="398"/>
      <c r="D32" s="398"/>
      <c r="E32" s="398"/>
      <c r="F32" s="398" t="s">
        <v>482</v>
      </c>
      <c r="G32" s="398"/>
      <c r="H32" s="398"/>
      <c r="I32" s="398"/>
      <c r="J32" s="398"/>
      <c r="K32" s="398" t="s">
        <v>482</v>
      </c>
      <c r="L32" s="398"/>
      <c r="M32" s="398"/>
      <c r="N32" s="398"/>
      <c r="O32" s="398"/>
      <c r="P32" s="398" t="s">
        <v>482</v>
      </c>
      <c r="Q32" s="398"/>
      <c r="R32" s="398"/>
      <c r="S32" s="398"/>
      <c r="T32" s="398"/>
      <c r="U32" s="323">
        <v>46226</v>
      </c>
      <c r="V32" s="323"/>
      <c r="W32" s="323"/>
      <c r="X32" s="323"/>
      <c r="Y32" s="323"/>
      <c r="Z32" s="373">
        <v>64.5</v>
      </c>
      <c r="AA32" s="373"/>
      <c r="AB32" s="373"/>
      <c r="AC32" s="373"/>
      <c r="AD32" s="373"/>
    </row>
    <row r="33" spans="1:30" ht="18" customHeight="1">
      <c r="A33" s="398" t="s">
        <v>482</v>
      </c>
      <c r="B33" s="398"/>
      <c r="C33" s="398"/>
      <c r="D33" s="398"/>
      <c r="E33" s="398"/>
      <c r="F33" s="398" t="s">
        <v>482</v>
      </c>
      <c r="G33" s="398"/>
      <c r="H33" s="398"/>
      <c r="I33" s="398"/>
      <c r="J33" s="398"/>
      <c r="K33" s="398" t="s">
        <v>482</v>
      </c>
      <c r="L33" s="398"/>
      <c r="M33" s="398"/>
      <c r="N33" s="398"/>
      <c r="O33" s="398"/>
      <c r="P33" s="398" t="s">
        <v>482</v>
      </c>
      <c r="Q33" s="398"/>
      <c r="R33" s="398"/>
      <c r="S33" s="398"/>
      <c r="T33" s="398"/>
      <c r="U33" s="323">
        <v>16555</v>
      </c>
      <c r="V33" s="323"/>
      <c r="W33" s="323"/>
      <c r="X33" s="323"/>
      <c r="Y33" s="323"/>
      <c r="Z33" s="373">
        <v>23.4</v>
      </c>
      <c r="AA33" s="373"/>
      <c r="AB33" s="373"/>
      <c r="AC33" s="373"/>
      <c r="AD33" s="373"/>
    </row>
    <row r="34" spans="1:30" ht="18" customHeight="1">
      <c r="A34" s="463" t="s">
        <v>663</v>
      </c>
      <c r="B34" s="463"/>
      <c r="C34" s="463"/>
      <c r="D34" s="463"/>
      <c r="E34" s="463"/>
      <c r="F34" s="464">
        <f>SUM(A34)/SUM('P196'!K34:O34)*100</f>
        <v>0</v>
      </c>
      <c r="G34" s="464"/>
      <c r="H34" s="464"/>
      <c r="I34" s="464"/>
      <c r="J34" s="464"/>
      <c r="K34" s="463" t="s">
        <v>663</v>
      </c>
      <c r="L34" s="463"/>
      <c r="M34" s="463"/>
      <c r="N34" s="463"/>
      <c r="O34" s="463"/>
      <c r="P34" s="464">
        <f>SUM(K34)/SUM('P196'!K34:O34)*100</f>
        <v>0</v>
      </c>
      <c r="Q34" s="464"/>
      <c r="R34" s="464"/>
      <c r="S34" s="464"/>
      <c r="T34" s="464"/>
      <c r="U34" s="476" t="s">
        <v>663</v>
      </c>
      <c r="V34" s="476"/>
      <c r="W34" s="476"/>
      <c r="X34" s="476"/>
      <c r="Y34" s="476"/>
      <c r="Z34" s="464">
        <f>SUM(U34)/SUM('P196'!K34:O34)*100</f>
        <v>0</v>
      </c>
      <c r="AA34" s="464"/>
      <c r="AB34" s="464"/>
      <c r="AC34" s="464"/>
      <c r="AD34" s="464"/>
    </row>
    <row r="35" spans="20:27" ht="24" customHeight="1">
      <c r="T35" s="40"/>
      <c r="U35" s="40"/>
      <c r="V35" s="40"/>
      <c r="W35" s="40"/>
      <c r="X35" s="40"/>
      <c r="Y35" s="40"/>
      <c r="Z35" s="40"/>
      <c r="AA35" s="40"/>
    </row>
    <row r="36" spans="17:30" ht="20.25" customHeight="1" thickBot="1"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50" ht="18" customHeight="1">
      <c r="A37" s="375" t="s">
        <v>50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 t="s">
        <v>414</v>
      </c>
      <c r="L37" s="334"/>
      <c r="M37" s="334"/>
      <c r="N37" s="334"/>
      <c r="O37" s="334"/>
      <c r="P37" s="334"/>
      <c r="Q37" s="334"/>
      <c r="R37" s="334"/>
      <c r="S37" s="334"/>
      <c r="T37" s="334"/>
      <c r="U37" s="334" t="s">
        <v>626</v>
      </c>
      <c r="V37" s="334"/>
      <c r="W37" s="334"/>
      <c r="X37" s="334"/>
      <c r="Y37" s="334"/>
      <c r="Z37" s="334"/>
      <c r="AA37" s="334"/>
      <c r="AB37" s="334"/>
      <c r="AC37" s="334"/>
      <c r="AD37" s="334"/>
      <c r="AE37" s="334" t="s">
        <v>430</v>
      </c>
      <c r="AF37" s="334"/>
      <c r="AG37" s="334"/>
      <c r="AH37" s="334"/>
      <c r="AI37" s="334"/>
      <c r="AJ37" s="334"/>
      <c r="AK37" s="334"/>
      <c r="AL37" s="334"/>
      <c r="AM37" s="334"/>
      <c r="AN37" s="335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8" customHeight="1">
      <c r="A38" s="371" t="s">
        <v>416</v>
      </c>
      <c r="B38" s="325"/>
      <c r="C38" s="325"/>
      <c r="D38" s="325"/>
      <c r="E38" s="325"/>
      <c r="F38" s="325" t="s">
        <v>431</v>
      </c>
      <c r="G38" s="325"/>
      <c r="H38" s="325"/>
      <c r="I38" s="325"/>
      <c r="J38" s="325"/>
      <c r="K38" s="325" t="s">
        <v>416</v>
      </c>
      <c r="L38" s="325"/>
      <c r="M38" s="325"/>
      <c r="N38" s="325"/>
      <c r="O38" s="325"/>
      <c r="P38" s="325" t="s">
        <v>431</v>
      </c>
      <c r="Q38" s="325"/>
      <c r="R38" s="325"/>
      <c r="S38" s="325"/>
      <c r="T38" s="325"/>
      <c r="U38" s="325" t="s">
        <v>416</v>
      </c>
      <c r="V38" s="325"/>
      <c r="W38" s="325"/>
      <c r="X38" s="325"/>
      <c r="Y38" s="325"/>
      <c r="Z38" s="325" t="s">
        <v>431</v>
      </c>
      <c r="AA38" s="325"/>
      <c r="AB38" s="325"/>
      <c r="AC38" s="325"/>
      <c r="AD38" s="325"/>
      <c r="AE38" s="325" t="s">
        <v>416</v>
      </c>
      <c r="AF38" s="325"/>
      <c r="AG38" s="325"/>
      <c r="AH38" s="325"/>
      <c r="AI38" s="325"/>
      <c r="AJ38" s="325" t="s">
        <v>431</v>
      </c>
      <c r="AK38" s="325"/>
      <c r="AL38" s="325"/>
      <c r="AM38" s="325"/>
      <c r="AN38" s="326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8" customHeight="1">
      <c r="A39" s="398" t="s">
        <v>418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 t="s">
        <v>418</v>
      </c>
      <c r="L39" s="398"/>
      <c r="M39" s="398"/>
      <c r="N39" s="398"/>
      <c r="O39" s="398"/>
      <c r="P39" s="398"/>
      <c r="Q39" s="398"/>
      <c r="R39" s="398"/>
      <c r="S39" s="398"/>
      <c r="T39" s="398"/>
      <c r="U39" s="398" t="s">
        <v>418</v>
      </c>
      <c r="V39" s="398"/>
      <c r="W39" s="398"/>
      <c r="X39" s="398"/>
      <c r="Y39" s="398"/>
      <c r="Z39" s="398"/>
      <c r="AA39" s="398"/>
      <c r="AB39" s="398"/>
      <c r="AC39" s="398"/>
      <c r="AD39" s="398"/>
      <c r="AE39" s="398" t="s">
        <v>418</v>
      </c>
      <c r="AF39" s="398"/>
      <c r="AG39" s="398"/>
      <c r="AH39" s="398"/>
      <c r="AI39" s="398"/>
      <c r="AJ39" s="398"/>
      <c r="AK39" s="398"/>
      <c r="AL39" s="398"/>
      <c r="AM39" s="398"/>
      <c r="AN39" s="398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8" customHeight="1">
      <c r="A40" s="323">
        <v>8653</v>
      </c>
      <c r="B40" s="323"/>
      <c r="C40" s="323"/>
      <c r="D40" s="323"/>
      <c r="E40" s="323"/>
      <c r="F40" s="373">
        <v>12.5</v>
      </c>
      <c r="G40" s="373"/>
      <c r="H40" s="373"/>
      <c r="I40" s="373"/>
      <c r="J40" s="373"/>
      <c r="K40" s="323">
        <v>1976</v>
      </c>
      <c r="L40" s="323"/>
      <c r="M40" s="323"/>
      <c r="N40" s="323"/>
      <c r="O40" s="323"/>
      <c r="P40" s="373">
        <v>2.8</v>
      </c>
      <c r="Q40" s="373"/>
      <c r="R40" s="373"/>
      <c r="S40" s="373"/>
      <c r="T40" s="373"/>
      <c r="U40" s="398" t="s">
        <v>482</v>
      </c>
      <c r="V40" s="398"/>
      <c r="W40" s="398"/>
      <c r="X40" s="398"/>
      <c r="Y40" s="398"/>
      <c r="Z40" s="398" t="s">
        <v>482</v>
      </c>
      <c r="AA40" s="398"/>
      <c r="AB40" s="398"/>
      <c r="AC40" s="398"/>
      <c r="AD40" s="398"/>
      <c r="AE40" s="323">
        <v>12132</v>
      </c>
      <c r="AF40" s="323"/>
      <c r="AG40" s="323"/>
      <c r="AH40" s="323"/>
      <c r="AI40" s="323"/>
      <c r="AJ40" s="373">
        <v>17.5</v>
      </c>
      <c r="AK40" s="373"/>
      <c r="AL40" s="373"/>
      <c r="AM40" s="373"/>
      <c r="AN40" s="373"/>
      <c r="AO40" s="185"/>
      <c r="AP40" s="185"/>
      <c r="AQ40" s="185"/>
      <c r="AR40" s="185"/>
      <c r="AS40" s="185"/>
      <c r="AT40" s="186"/>
      <c r="AU40" s="186"/>
      <c r="AV40" s="186"/>
      <c r="AW40" s="186"/>
      <c r="AX40" s="186"/>
    </row>
    <row r="41" spans="1:50" ht="18" customHeight="1">
      <c r="A41" s="323">
        <v>11754</v>
      </c>
      <c r="B41" s="323"/>
      <c r="C41" s="323"/>
      <c r="D41" s="323"/>
      <c r="E41" s="323"/>
      <c r="F41" s="373">
        <v>17.4</v>
      </c>
      <c r="G41" s="373"/>
      <c r="H41" s="373"/>
      <c r="I41" s="373"/>
      <c r="J41" s="373"/>
      <c r="K41" s="323">
        <v>1632</v>
      </c>
      <c r="L41" s="323"/>
      <c r="M41" s="323"/>
      <c r="N41" s="323"/>
      <c r="O41" s="323"/>
      <c r="P41" s="373">
        <v>2.4</v>
      </c>
      <c r="Q41" s="373"/>
      <c r="R41" s="373"/>
      <c r="S41" s="373"/>
      <c r="T41" s="373"/>
      <c r="U41" s="323">
        <v>2761</v>
      </c>
      <c r="V41" s="323"/>
      <c r="W41" s="323"/>
      <c r="X41" s="323"/>
      <c r="Y41" s="323"/>
      <c r="Z41" s="373">
        <v>4.1</v>
      </c>
      <c r="AA41" s="373"/>
      <c r="AB41" s="373"/>
      <c r="AC41" s="373"/>
      <c r="AD41" s="373"/>
      <c r="AE41" s="323">
        <v>16209</v>
      </c>
      <c r="AF41" s="323"/>
      <c r="AG41" s="323"/>
      <c r="AH41" s="323"/>
      <c r="AI41" s="323"/>
      <c r="AJ41" s="450">
        <v>24</v>
      </c>
      <c r="AK41" s="450"/>
      <c r="AL41" s="450"/>
      <c r="AM41" s="450"/>
      <c r="AN41" s="450"/>
      <c r="AO41" s="185"/>
      <c r="AP41" s="185"/>
      <c r="AQ41" s="185"/>
      <c r="AR41" s="185"/>
      <c r="AS41" s="185"/>
      <c r="AT41" s="187"/>
      <c r="AU41" s="187"/>
      <c r="AV41" s="187"/>
      <c r="AW41" s="187"/>
      <c r="AX41" s="187"/>
    </row>
    <row r="42" spans="1:50" ht="18" customHeight="1">
      <c r="A42" s="327">
        <v>11271</v>
      </c>
      <c r="B42" s="327"/>
      <c r="C42" s="327"/>
      <c r="D42" s="327"/>
      <c r="E42" s="327"/>
      <c r="F42" s="447">
        <f>SUM(A42/'[1]P190'!K42)*100</f>
        <v>14.636141699563682</v>
      </c>
      <c r="G42" s="447"/>
      <c r="H42" s="447"/>
      <c r="I42" s="447"/>
      <c r="J42" s="447"/>
      <c r="K42" s="327">
        <v>1420</v>
      </c>
      <c r="L42" s="327"/>
      <c r="M42" s="327"/>
      <c r="N42" s="327"/>
      <c r="O42" s="327"/>
      <c r="P42" s="447">
        <f>SUM(K42/'[1]P190'!K42)*100</f>
        <v>1.843964263453148</v>
      </c>
      <c r="Q42" s="447"/>
      <c r="R42" s="447"/>
      <c r="S42" s="447"/>
      <c r="T42" s="447"/>
      <c r="U42" s="468" t="s">
        <v>482</v>
      </c>
      <c r="V42" s="468"/>
      <c r="W42" s="468"/>
      <c r="X42" s="468"/>
      <c r="Y42" s="468"/>
      <c r="Z42" s="448" t="s">
        <v>482</v>
      </c>
      <c r="AA42" s="448"/>
      <c r="AB42" s="448"/>
      <c r="AC42" s="448"/>
      <c r="AD42" s="448"/>
      <c r="AE42" s="466">
        <v>14519</v>
      </c>
      <c r="AF42" s="466"/>
      <c r="AG42" s="466"/>
      <c r="AH42" s="466"/>
      <c r="AI42" s="466"/>
      <c r="AJ42" s="447">
        <f>SUM(AE42/'[1]P190'!K42)*100</f>
        <v>18.85388531061708</v>
      </c>
      <c r="AK42" s="447"/>
      <c r="AL42" s="447"/>
      <c r="AM42" s="447"/>
      <c r="AN42" s="447"/>
      <c r="AO42" s="188"/>
      <c r="AP42" s="188"/>
      <c r="AQ42" s="188"/>
      <c r="AR42" s="188"/>
      <c r="AS42" s="188"/>
      <c r="AT42" s="189"/>
      <c r="AU42" s="189"/>
      <c r="AV42" s="189"/>
      <c r="AW42" s="189"/>
      <c r="AX42" s="189"/>
    </row>
    <row r="43" spans="4:7" ht="18" customHeight="1">
      <c r="D43" s="160"/>
      <c r="E43" s="160"/>
      <c r="F43" s="160"/>
      <c r="G43" s="160"/>
    </row>
    <row r="44" ht="18" customHeight="1"/>
    <row r="45" ht="18" customHeight="1"/>
    <row r="46" ht="18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9.75" customHeight="1"/>
    <row r="56" ht="7.5" customHeight="1"/>
    <row r="57" ht="9.75" customHeight="1"/>
    <row r="58" ht="9.75" customHeight="1"/>
    <row r="59" ht="7.5" customHeight="1"/>
    <row r="60" ht="9.75" customHeight="1"/>
    <row r="61" ht="9.75" customHeight="1"/>
    <row r="62" ht="7.5" customHeight="1"/>
    <row r="63" ht="9.75" customHeight="1"/>
    <row r="64" ht="9.75" customHeight="1"/>
    <row r="65" ht="7.5" customHeight="1"/>
    <row r="66" ht="9.75" customHeight="1"/>
    <row r="67" ht="9.75" customHeight="1"/>
    <row r="68" ht="7.5" customHeight="1"/>
    <row r="69" ht="9.75" customHeight="1"/>
    <row r="70" ht="9.75" customHeight="1"/>
    <row r="71" ht="7.5" customHeight="1"/>
    <row r="72" ht="9.75" customHeight="1"/>
    <row r="73" ht="9.75" customHeight="1"/>
    <row r="74" ht="7.5" customHeight="1"/>
    <row r="75" ht="9.75" customHeight="1"/>
    <row r="76" ht="9.75" customHeight="1"/>
    <row r="77" ht="7.5" customHeight="1"/>
    <row r="78" ht="9.75" customHeight="1"/>
    <row r="79" ht="9.75" customHeight="1"/>
    <row r="80" ht="7.5" customHeight="1"/>
    <row r="81" ht="9.75" customHeight="1"/>
    <row r="82" ht="9.75" customHeight="1"/>
    <row r="83" ht="5.25" customHeight="1"/>
    <row r="84" ht="13.5" customHeight="1"/>
    <row r="85" ht="13.5" customHeight="1"/>
  </sheetData>
  <sheetProtection/>
  <mergeCells count="182">
    <mergeCell ref="E24:G24"/>
    <mergeCell ref="A24:D24"/>
    <mergeCell ref="Z41:AD41"/>
    <mergeCell ref="O24:R24"/>
    <mergeCell ref="A41:E41"/>
    <mergeCell ref="F41:J41"/>
    <mergeCell ref="K41:O41"/>
    <mergeCell ref="P41:T41"/>
    <mergeCell ref="Z29:AD29"/>
    <mergeCell ref="A28:J28"/>
    <mergeCell ref="K28:T28"/>
    <mergeCell ref="U41:Y41"/>
    <mergeCell ref="O25:R25"/>
    <mergeCell ref="S25:U25"/>
    <mergeCell ref="H21:K21"/>
    <mergeCell ref="L21:N21"/>
    <mergeCell ref="O23:R23"/>
    <mergeCell ref="A16:D16"/>
    <mergeCell ref="E16:G16"/>
    <mergeCell ref="H16:K16"/>
    <mergeCell ref="L16:N16"/>
    <mergeCell ref="H17:K17"/>
    <mergeCell ref="A20:G20"/>
    <mergeCell ref="H20:N20"/>
    <mergeCell ref="H24:K24"/>
    <mergeCell ref="L24:N24"/>
    <mergeCell ref="Z32:AD32"/>
    <mergeCell ref="U31:Y31"/>
    <mergeCell ref="U32:Y32"/>
    <mergeCell ref="K32:O32"/>
    <mergeCell ref="K31:O31"/>
    <mergeCell ref="U29:Y29"/>
    <mergeCell ref="U28:AD28"/>
    <mergeCell ref="Z31:AD31"/>
    <mergeCell ref="V23:AI23"/>
    <mergeCell ref="V25:AI25"/>
    <mergeCell ref="S24:U24"/>
    <mergeCell ref="Z33:AD33"/>
    <mergeCell ref="S23:U23"/>
    <mergeCell ref="P31:T31"/>
    <mergeCell ref="K30:T30"/>
    <mergeCell ref="U30:AD30"/>
    <mergeCell ref="K29:O29"/>
    <mergeCell ref="P29:T29"/>
    <mergeCell ref="Z34:AD34"/>
    <mergeCell ref="U33:Y33"/>
    <mergeCell ref="U34:Y34"/>
    <mergeCell ref="Z8:AB8"/>
    <mergeCell ref="Z9:AB9"/>
    <mergeCell ref="S8:U8"/>
    <mergeCell ref="S9:U9"/>
    <mergeCell ref="V9:Y9"/>
    <mergeCell ref="V8:Y8"/>
    <mergeCell ref="O20:U20"/>
    <mergeCell ref="AJ23:AM23"/>
    <mergeCell ref="AN21:AP21"/>
    <mergeCell ref="AJ20:AP20"/>
    <mergeCell ref="AJ21:AM21"/>
    <mergeCell ref="AJ25:AM25"/>
    <mergeCell ref="AN24:AP24"/>
    <mergeCell ref="AN23:AP23"/>
    <mergeCell ref="AN25:AP25"/>
    <mergeCell ref="AJ24:AM24"/>
    <mergeCell ref="V6:AB6"/>
    <mergeCell ref="V20:AI20"/>
    <mergeCell ref="O21:R21"/>
    <mergeCell ref="S21:U21"/>
    <mergeCell ref="V21:AI21"/>
    <mergeCell ref="AJ22:AP22"/>
    <mergeCell ref="V5:Y5"/>
    <mergeCell ref="O7:R7"/>
    <mergeCell ref="S7:U7"/>
    <mergeCell ref="A4:G4"/>
    <mergeCell ref="H4:N4"/>
    <mergeCell ref="L7:N7"/>
    <mergeCell ref="A7:D7"/>
    <mergeCell ref="O4:U4"/>
    <mergeCell ref="V4:AB4"/>
    <mergeCell ref="Z5:AB5"/>
    <mergeCell ref="A5:D5"/>
    <mergeCell ref="E5:G5"/>
    <mergeCell ref="H5:K5"/>
    <mergeCell ref="L5:N5"/>
    <mergeCell ref="O5:R5"/>
    <mergeCell ref="S5:U5"/>
    <mergeCell ref="A9:D9"/>
    <mergeCell ref="H7:K7"/>
    <mergeCell ref="O8:R8"/>
    <mergeCell ref="L8:N8"/>
    <mergeCell ref="L9:N9"/>
    <mergeCell ref="Z7:AB7"/>
    <mergeCell ref="V7:Y7"/>
    <mergeCell ref="O9:R9"/>
    <mergeCell ref="A14:G14"/>
    <mergeCell ref="H14:N14"/>
    <mergeCell ref="H12:N12"/>
    <mergeCell ref="L13:N13"/>
    <mergeCell ref="H13:K13"/>
    <mergeCell ref="A13:D13"/>
    <mergeCell ref="E13:G13"/>
    <mergeCell ref="A8:D8"/>
    <mergeCell ref="A38:E38"/>
    <mergeCell ref="F38:J38"/>
    <mergeCell ref="E7:G7"/>
    <mergeCell ref="E8:G8"/>
    <mergeCell ref="E9:G9"/>
    <mergeCell ref="A12:G12"/>
    <mergeCell ref="H8:K8"/>
    <mergeCell ref="H9:K9"/>
    <mergeCell ref="A21:D21"/>
    <mergeCell ref="E21:G21"/>
    <mergeCell ref="K42:O42"/>
    <mergeCell ref="P40:T40"/>
    <mergeCell ref="P42:T42"/>
    <mergeCell ref="O22:U22"/>
    <mergeCell ref="P33:T33"/>
    <mergeCell ref="U42:Y42"/>
    <mergeCell ref="K37:T37"/>
    <mergeCell ref="V24:AI24"/>
    <mergeCell ref="V22:AI22"/>
    <mergeCell ref="P34:T34"/>
    <mergeCell ref="A15:D15"/>
    <mergeCell ref="E15:G15"/>
    <mergeCell ref="H15:K15"/>
    <mergeCell ref="A40:E40"/>
    <mergeCell ref="F40:J40"/>
    <mergeCell ref="A39:J39"/>
    <mergeCell ref="A22:G22"/>
    <mergeCell ref="H22:N22"/>
    <mergeCell ref="A17:D17"/>
    <mergeCell ref="E17:G17"/>
    <mergeCell ref="AE37:AN37"/>
    <mergeCell ref="A42:E42"/>
    <mergeCell ref="A6:G6"/>
    <mergeCell ref="H6:N6"/>
    <mergeCell ref="O6:U6"/>
    <mergeCell ref="F42:J42"/>
    <mergeCell ref="K40:O40"/>
    <mergeCell ref="U37:AD37"/>
    <mergeCell ref="H25:K25"/>
    <mergeCell ref="L25:N25"/>
    <mergeCell ref="AE40:AI40"/>
    <mergeCell ref="AE42:AI42"/>
    <mergeCell ref="AJ40:AN40"/>
    <mergeCell ref="AJ42:AN42"/>
    <mergeCell ref="AJ41:AN41"/>
    <mergeCell ref="AE41:AI41"/>
    <mergeCell ref="AE39:AN39"/>
    <mergeCell ref="K38:O38"/>
    <mergeCell ref="P38:T38"/>
    <mergeCell ref="U38:Y38"/>
    <mergeCell ref="Z38:AD38"/>
    <mergeCell ref="AE38:AI38"/>
    <mergeCell ref="AJ38:AN38"/>
    <mergeCell ref="L15:N15"/>
    <mergeCell ref="Z40:AD40"/>
    <mergeCell ref="Z42:AD42"/>
    <mergeCell ref="K39:T39"/>
    <mergeCell ref="U39:AD39"/>
    <mergeCell ref="L17:N17"/>
    <mergeCell ref="L23:N23"/>
    <mergeCell ref="P32:T32"/>
    <mergeCell ref="U40:Y40"/>
    <mergeCell ref="H23:K23"/>
    <mergeCell ref="K33:O33"/>
    <mergeCell ref="K34:O34"/>
    <mergeCell ref="A32:E32"/>
    <mergeCell ref="F32:J32"/>
    <mergeCell ref="A34:E34"/>
    <mergeCell ref="A33:E33"/>
    <mergeCell ref="F33:J33"/>
    <mergeCell ref="F34:J34"/>
    <mergeCell ref="A25:D25"/>
    <mergeCell ref="E23:G23"/>
    <mergeCell ref="E25:G25"/>
    <mergeCell ref="A37:J37"/>
    <mergeCell ref="A23:D23"/>
    <mergeCell ref="A31:E31"/>
    <mergeCell ref="F31:J31"/>
    <mergeCell ref="A30:J30"/>
    <mergeCell ref="A29:E29"/>
    <mergeCell ref="F29:J29"/>
  </mergeCells>
  <printOptions/>
  <pageMargins left="0.7874015748031497" right="0" top="0.7874015748031497" bottom="0.1968503937007874" header="0.3937007874015748" footer="0.1968503937007874"/>
  <pageSetup firstPageNumber="197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76"/>
  <sheetViews>
    <sheetView zoomScalePageLayoutView="0" workbookViewId="0" topLeftCell="A1">
      <selection activeCell="BQ9" sqref="BQ9"/>
    </sheetView>
  </sheetViews>
  <sheetFormatPr defaultColWidth="15.625" defaultRowHeight="13.5"/>
  <cols>
    <col min="1" max="11" width="1.625" style="7" customWidth="1"/>
    <col min="12" max="12" width="1.625" style="10" customWidth="1"/>
    <col min="13" max="56" width="1.625" style="7" customWidth="1"/>
    <col min="57" max="57" width="0.74609375" style="7" customWidth="1"/>
    <col min="58" max="72" width="1.625" style="7" customWidth="1"/>
    <col min="73" max="73" width="1.37890625" style="7" customWidth="1"/>
    <col min="74" max="16384" width="15.625" style="7" customWidth="1"/>
  </cols>
  <sheetData>
    <row r="1" spans="1:61" ht="18" customHeight="1">
      <c r="A1" s="322" t="s">
        <v>664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"/>
      <c r="BD1" s="3"/>
      <c r="BE1" s="3"/>
      <c r="BF1" s="3"/>
      <c r="BG1" s="3"/>
      <c r="BH1" s="3"/>
      <c r="BI1" s="3"/>
    </row>
    <row r="2" spans="5:13" ht="15" customHeight="1">
      <c r="E2" s="8"/>
      <c r="F2" s="8"/>
      <c r="G2" s="8"/>
      <c r="H2" s="8"/>
      <c r="I2" s="8"/>
      <c r="J2" s="8"/>
      <c r="K2" s="8"/>
      <c r="L2" s="8"/>
      <c r="M2" s="8"/>
    </row>
    <row r="3" spans="1:52" ht="15" customHeight="1" thickBot="1">
      <c r="A3" s="57" t="s">
        <v>440</v>
      </c>
      <c r="F3" s="9"/>
      <c r="K3" s="11"/>
      <c r="L3" s="11"/>
      <c r="M3" s="11"/>
      <c r="N3" s="59"/>
      <c r="O3" s="59"/>
      <c r="P3" s="59"/>
      <c r="Q3" s="59"/>
      <c r="AB3" s="21"/>
      <c r="AH3" s="9"/>
      <c r="AN3" s="21"/>
      <c r="AZ3" s="21"/>
    </row>
    <row r="4" spans="1:61" ht="16.5" customHeight="1">
      <c r="A4" s="375" t="s">
        <v>356</v>
      </c>
      <c r="B4" s="334"/>
      <c r="C4" s="334"/>
      <c r="D4" s="334"/>
      <c r="E4" s="334"/>
      <c r="F4" s="334"/>
      <c r="G4" s="334"/>
      <c r="H4" s="334"/>
      <c r="I4" s="334"/>
      <c r="J4" s="334"/>
      <c r="K4" s="334" t="s">
        <v>411</v>
      </c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 t="s">
        <v>441</v>
      </c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 t="s">
        <v>413</v>
      </c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5"/>
      <c r="BC4" s="14"/>
      <c r="BD4" s="14"/>
      <c r="BE4" s="14"/>
      <c r="BF4" s="14"/>
      <c r="BG4" s="14"/>
      <c r="BH4" s="14"/>
      <c r="BI4" s="14"/>
    </row>
    <row r="5" spans="1:61" ht="16.5" customHeight="1">
      <c r="A5" s="371"/>
      <c r="B5" s="325"/>
      <c r="C5" s="325"/>
      <c r="D5" s="325"/>
      <c r="E5" s="325"/>
      <c r="F5" s="325"/>
      <c r="G5" s="325"/>
      <c r="H5" s="325"/>
      <c r="I5" s="325"/>
      <c r="J5" s="325"/>
      <c r="K5" s="325" t="s">
        <v>499</v>
      </c>
      <c r="L5" s="325"/>
      <c r="M5" s="325"/>
      <c r="N5" s="325"/>
      <c r="O5" s="325"/>
      <c r="P5" s="325"/>
      <c r="Q5" s="325"/>
      <c r="R5" s="325"/>
      <c r="S5" s="325"/>
      <c r="T5" s="325" t="s">
        <v>415</v>
      </c>
      <c r="U5" s="325"/>
      <c r="V5" s="325"/>
      <c r="W5" s="325"/>
      <c r="X5" s="325"/>
      <c r="Y5" s="325"/>
      <c r="Z5" s="325" t="s">
        <v>439</v>
      </c>
      <c r="AA5" s="325"/>
      <c r="AB5" s="325"/>
      <c r="AC5" s="325"/>
      <c r="AD5" s="325"/>
      <c r="AE5" s="325"/>
      <c r="AF5" s="325"/>
      <c r="AG5" s="325"/>
      <c r="AH5" s="325"/>
      <c r="AI5" s="325" t="s">
        <v>431</v>
      </c>
      <c r="AJ5" s="325"/>
      <c r="AK5" s="325"/>
      <c r="AL5" s="325"/>
      <c r="AM5" s="325"/>
      <c r="AN5" s="325"/>
      <c r="AO5" s="325" t="s">
        <v>439</v>
      </c>
      <c r="AP5" s="325"/>
      <c r="AQ5" s="325"/>
      <c r="AR5" s="325"/>
      <c r="AS5" s="325"/>
      <c r="AT5" s="325"/>
      <c r="AU5" s="325"/>
      <c r="AV5" s="325"/>
      <c r="AW5" s="325" t="s">
        <v>431</v>
      </c>
      <c r="AX5" s="325"/>
      <c r="AY5" s="325"/>
      <c r="AZ5" s="325"/>
      <c r="BA5" s="325"/>
      <c r="BB5" s="326"/>
      <c r="BC5" s="30"/>
      <c r="BD5" s="30"/>
      <c r="BE5" s="30"/>
      <c r="BF5" s="30"/>
      <c r="BG5" s="30"/>
      <c r="BH5" s="30"/>
      <c r="BI5" s="30"/>
    </row>
    <row r="6" spans="1:61" ht="16.5" customHeight="1">
      <c r="A6" s="429"/>
      <c r="B6" s="429"/>
      <c r="C6" s="429"/>
      <c r="D6" s="429"/>
      <c r="E6" s="429"/>
      <c r="F6" s="429"/>
      <c r="G6" s="429"/>
      <c r="H6" s="429"/>
      <c r="I6" s="429"/>
      <c r="J6" s="430"/>
      <c r="K6" s="398" t="s">
        <v>418</v>
      </c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 t="s">
        <v>418</v>
      </c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 t="s">
        <v>418</v>
      </c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19"/>
      <c r="BD6" s="29"/>
      <c r="BE6" s="29"/>
      <c r="BF6" s="29"/>
      <c r="BG6" s="29"/>
      <c r="BH6" s="29"/>
      <c r="BI6" s="29"/>
    </row>
    <row r="7" spans="1:61" ht="16.5" customHeight="1">
      <c r="A7" s="456" t="s">
        <v>101</v>
      </c>
      <c r="B7" s="456"/>
      <c r="C7" s="456"/>
      <c r="D7" s="456"/>
      <c r="E7" s="456"/>
      <c r="F7" s="456"/>
      <c r="G7" s="456"/>
      <c r="H7" s="456"/>
      <c r="I7" s="456"/>
      <c r="J7" s="457"/>
      <c r="K7" s="323">
        <v>68969</v>
      </c>
      <c r="L7" s="323"/>
      <c r="M7" s="323"/>
      <c r="N7" s="323"/>
      <c r="O7" s="323"/>
      <c r="P7" s="323"/>
      <c r="Q7" s="323"/>
      <c r="R7" s="323"/>
      <c r="S7" s="323"/>
      <c r="T7" s="389">
        <v>100</v>
      </c>
      <c r="U7" s="389"/>
      <c r="V7" s="389"/>
      <c r="W7" s="389"/>
      <c r="X7" s="389"/>
      <c r="Y7" s="389"/>
      <c r="Z7" s="323">
        <v>68969</v>
      </c>
      <c r="AA7" s="323"/>
      <c r="AB7" s="323"/>
      <c r="AC7" s="323"/>
      <c r="AD7" s="323"/>
      <c r="AE7" s="323"/>
      <c r="AF7" s="323"/>
      <c r="AG7" s="323"/>
      <c r="AH7" s="323"/>
      <c r="AI7" s="389">
        <v>100</v>
      </c>
      <c r="AJ7" s="389"/>
      <c r="AK7" s="389"/>
      <c r="AL7" s="389"/>
      <c r="AM7" s="389"/>
      <c r="AN7" s="389"/>
      <c r="AO7" s="398" t="s">
        <v>482</v>
      </c>
      <c r="AP7" s="398"/>
      <c r="AQ7" s="398"/>
      <c r="AR7" s="398"/>
      <c r="AS7" s="398"/>
      <c r="AT7" s="398"/>
      <c r="AU7" s="398"/>
      <c r="AV7" s="398"/>
      <c r="AW7" s="398" t="s">
        <v>482</v>
      </c>
      <c r="AX7" s="398"/>
      <c r="AY7" s="398"/>
      <c r="AZ7" s="398"/>
      <c r="BA7" s="398"/>
      <c r="BB7" s="398"/>
      <c r="BC7" s="19"/>
      <c r="BD7" s="19"/>
      <c r="BE7" s="19"/>
      <c r="BF7" s="19"/>
      <c r="BG7" s="19"/>
      <c r="BH7" s="19"/>
      <c r="BI7" s="19"/>
    </row>
    <row r="8" spans="1:54" ht="16.5" customHeight="1">
      <c r="A8" s="362" t="s">
        <v>102</v>
      </c>
      <c r="B8" s="362"/>
      <c r="C8" s="362"/>
      <c r="D8" s="362"/>
      <c r="E8" s="362"/>
      <c r="F8" s="362"/>
      <c r="G8" s="362"/>
      <c r="H8" s="362"/>
      <c r="I8" s="362"/>
      <c r="J8" s="363"/>
      <c r="K8" s="323">
        <v>66953</v>
      </c>
      <c r="L8" s="323"/>
      <c r="M8" s="323"/>
      <c r="N8" s="323"/>
      <c r="O8" s="323"/>
      <c r="P8" s="323"/>
      <c r="Q8" s="323"/>
      <c r="R8" s="323"/>
      <c r="S8" s="323"/>
      <c r="T8" s="389">
        <v>100</v>
      </c>
      <c r="U8" s="389"/>
      <c r="V8" s="389"/>
      <c r="W8" s="389"/>
      <c r="X8" s="389"/>
      <c r="Y8" s="389"/>
      <c r="Z8" s="323">
        <v>48589</v>
      </c>
      <c r="AA8" s="323"/>
      <c r="AB8" s="323"/>
      <c r="AC8" s="323"/>
      <c r="AD8" s="323"/>
      <c r="AE8" s="323"/>
      <c r="AF8" s="323"/>
      <c r="AG8" s="323"/>
      <c r="AH8" s="323"/>
      <c r="AI8" s="389">
        <v>72.6</v>
      </c>
      <c r="AJ8" s="389"/>
      <c r="AK8" s="389"/>
      <c r="AL8" s="389"/>
      <c r="AM8" s="389"/>
      <c r="AN8" s="389"/>
      <c r="AO8" s="323">
        <v>18364</v>
      </c>
      <c r="AP8" s="323"/>
      <c r="AQ8" s="323"/>
      <c r="AR8" s="323"/>
      <c r="AS8" s="323"/>
      <c r="AT8" s="323"/>
      <c r="AU8" s="323"/>
      <c r="AV8" s="323"/>
      <c r="AW8" s="373">
        <v>27.4</v>
      </c>
      <c r="AX8" s="373"/>
      <c r="AY8" s="373"/>
      <c r="AZ8" s="373"/>
      <c r="BA8" s="373"/>
      <c r="BB8" s="373"/>
    </row>
    <row r="9" spans="1:54" ht="16.5" customHeight="1">
      <c r="A9" s="366" t="s">
        <v>103</v>
      </c>
      <c r="B9" s="366"/>
      <c r="C9" s="366"/>
      <c r="D9" s="366"/>
      <c r="E9" s="366"/>
      <c r="F9" s="366"/>
      <c r="G9" s="366"/>
      <c r="H9" s="366"/>
      <c r="I9" s="366"/>
      <c r="J9" s="367"/>
      <c r="K9" s="327">
        <v>75252</v>
      </c>
      <c r="L9" s="327"/>
      <c r="M9" s="327"/>
      <c r="N9" s="327"/>
      <c r="O9" s="327"/>
      <c r="P9" s="327"/>
      <c r="Q9" s="327"/>
      <c r="R9" s="327"/>
      <c r="S9" s="327"/>
      <c r="T9" s="388">
        <v>100</v>
      </c>
      <c r="U9" s="388"/>
      <c r="V9" s="388"/>
      <c r="W9" s="388"/>
      <c r="X9" s="388"/>
      <c r="Y9" s="388"/>
      <c r="Z9" s="327">
        <v>75252</v>
      </c>
      <c r="AA9" s="327"/>
      <c r="AB9" s="327"/>
      <c r="AC9" s="327"/>
      <c r="AD9" s="327"/>
      <c r="AE9" s="327"/>
      <c r="AF9" s="327"/>
      <c r="AG9" s="327"/>
      <c r="AH9" s="327"/>
      <c r="AI9" s="388">
        <v>100</v>
      </c>
      <c r="AJ9" s="388"/>
      <c r="AK9" s="388"/>
      <c r="AL9" s="388"/>
      <c r="AM9" s="388"/>
      <c r="AN9" s="388"/>
      <c r="AO9" s="468" t="s">
        <v>482</v>
      </c>
      <c r="AP9" s="468"/>
      <c r="AQ9" s="468"/>
      <c r="AR9" s="468"/>
      <c r="AS9" s="468"/>
      <c r="AT9" s="468"/>
      <c r="AU9" s="468"/>
      <c r="AV9" s="468"/>
      <c r="AW9" s="455" t="s">
        <v>482</v>
      </c>
      <c r="AX9" s="455"/>
      <c r="AY9" s="455"/>
      <c r="AZ9" s="455"/>
      <c r="BA9" s="455"/>
      <c r="BB9" s="455"/>
    </row>
    <row r="10" spans="1:45" ht="13.5" customHeight="1">
      <c r="A10" s="44" t="s">
        <v>51</v>
      </c>
      <c r="B10" s="84"/>
      <c r="C10" s="161"/>
      <c r="D10" s="24"/>
      <c r="E10" s="24"/>
      <c r="F10" s="24"/>
      <c r="G10" s="24"/>
      <c r="H10" s="24"/>
      <c r="I10" s="24"/>
      <c r="J10" s="30"/>
      <c r="K10" s="30"/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9"/>
      <c r="AI10" s="19"/>
      <c r="AJ10" s="19"/>
      <c r="AK10" s="19"/>
      <c r="AL10" s="19"/>
      <c r="AM10" s="19"/>
      <c r="AN10" s="4"/>
      <c r="AO10" s="4"/>
      <c r="AP10" s="4"/>
      <c r="AQ10" s="4"/>
      <c r="AR10" s="4"/>
      <c r="AS10" s="4"/>
    </row>
    <row r="11" spans="1:45" ht="20.25" customHeight="1">
      <c r="A11" s="9"/>
      <c r="B11" s="84"/>
      <c r="C11" s="84"/>
      <c r="E11" s="142"/>
      <c r="F11" s="142"/>
      <c r="G11" s="142"/>
      <c r="H11" s="142"/>
      <c r="I11" s="33"/>
      <c r="J11" s="33"/>
      <c r="K11" s="33"/>
      <c r="L11" s="33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54" s="192" customFormat="1" ht="18" customHeight="1">
      <c r="A12" s="507" t="s">
        <v>665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</row>
    <row r="13" spans="1:61" s="192" customFormat="1" ht="18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</row>
    <row r="14" spans="1:54" s="192" customFormat="1" ht="18" customHeight="1" thickBot="1">
      <c r="A14" s="195" t="s">
        <v>181</v>
      </c>
      <c r="B14" s="193"/>
      <c r="C14" s="193"/>
      <c r="D14" s="193"/>
      <c r="E14" s="193"/>
      <c r="F14" s="193"/>
      <c r="G14" s="193"/>
      <c r="H14" s="193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L14" s="196"/>
      <c r="AM14" s="196"/>
      <c r="AN14" s="196"/>
      <c r="AO14" s="196"/>
      <c r="AP14" s="196"/>
      <c r="AR14" s="481" t="s">
        <v>41</v>
      </c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</row>
    <row r="15" spans="1:54" s="192" customFormat="1" ht="12" customHeight="1">
      <c r="A15" s="491" t="s">
        <v>442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5" t="s">
        <v>443</v>
      </c>
      <c r="L15" s="485"/>
      <c r="M15" s="485"/>
      <c r="N15" s="485"/>
      <c r="O15" s="485" t="s">
        <v>444</v>
      </c>
      <c r="P15" s="485"/>
      <c r="Q15" s="485"/>
      <c r="R15" s="485"/>
      <c r="S15" s="485" t="s">
        <v>445</v>
      </c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6"/>
    </row>
    <row r="16" spans="1:61" s="192" customFormat="1" ht="12" customHeight="1">
      <c r="A16" s="49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 t="s">
        <v>642</v>
      </c>
      <c r="T16" s="482"/>
      <c r="U16" s="482"/>
      <c r="V16" s="482"/>
      <c r="W16" s="482" t="s">
        <v>643</v>
      </c>
      <c r="X16" s="482"/>
      <c r="Y16" s="482"/>
      <c r="Z16" s="482"/>
      <c r="AA16" s="482" t="s">
        <v>364</v>
      </c>
      <c r="AB16" s="482"/>
      <c r="AC16" s="482"/>
      <c r="AD16" s="482"/>
      <c r="AE16" s="482" t="s">
        <v>365</v>
      </c>
      <c r="AF16" s="482"/>
      <c r="AG16" s="482"/>
      <c r="AH16" s="482"/>
      <c r="AI16" s="482" t="s">
        <v>366</v>
      </c>
      <c r="AJ16" s="482"/>
      <c r="AK16" s="482"/>
      <c r="AL16" s="482"/>
      <c r="AM16" s="482" t="s">
        <v>182</v>
      </c>
      <c r="AN16" s="482"/>
      <c r="AO16" s="482"/>
      <c r="AP16" s="482"/>
      <c r="AQ16" s="482" t="s">
        <v>183</v>
      </c>
      <c r="AR16" s="482"/>
      <c r="AS16" s="482"/>
      <c r="AT16" s="482"/>
      <c r="AU16" s="482" t="s">
        <v>184</v>
      </c>
      <c r="AV16" s="482"/>
      <c r="AW16" s="482"/>
      <c r="AX16" s="482"/>
      <c r="AY16" s="483" t="s">
        <v>185</v>
      </c>
      <c r="AZ16" s="483"/>
      <c r="BA16" s="483"/>
      <c r="BB16" s="484"/>
      <c r="BC16" s="193"/>
      <c r="BD16" s="193"/>
      <c r="BE16" s="193"/>
      <c r="BF16" s="193"/>
      <c r="BG16" s="193"/>
      <c r="BH16" s="193"/>
      <c r="BI16" s="193"/>
    </row>
    <row r="17" spans="1:61" s="192" customFormat="1" ht="3.7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7"/>
      <c r="K17" s="193"/>
      <c r="L17" s="198"/>
      <c r="O17" s="193"/>
      <c r="S17" s="199"/>
      <c r="U17" s="200"/>
      <c r="V17" s="200"/>
      <c r="W17" s="193"/>
      <c r="X17" s="201"/>
      <c r="Y17" s="201"/>
      <c r="Z17" s="201"/>
      <c r="AA17" s="193"/>
      <c r="AB17" s="200"/>
      <c r="AC17" s="200"/>
      <c r="AD17" s="201"/>
      <c r="AE17" s="193"/>
      <c r="AF17" s="201"/>
      <c r="AG17" s="201"/>
      <c r="AH17" s="200"/>
      <c r="AI17" s="193"/>
      <c r="AJ17" s="200"/>
      <c r="AK17" s="201"/>
      <c r="AL17" s="201"/>
      <c r="AM17" s="193"/>
      <c r="AN17" s="201"/>
      <c r="AO17" s="200"/>
      <c r="AP17" s="200"/>
      <c r="AQ17" s="193"/>
      <c r="AR17" s="202"/>
      <c r="AS17" s="202"/>
      <c r="AT17" s="202"/>
      <c r="AU17" s="193"/>
      <c r="AV17" s="202"/>
      <c r="AX17" s="202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</row>
    <row r="18" spans="1:61" s="192" customFormat="1" ht="10.5" customHeight="1">
      <c r="A18" s="498" t="s">
        <v>367</v>
      </c>
      <c r="B18" s="498"/>
      <c r="C18" s="498"/>
      <c r="D18" s="498"/>
      <c r="E18" s="498"/>
      <c r="F18" s="498"/>
      <c r="G18" s="498"/>
      <c r="H18" s="498"/>
      <c r="I18" s="498"/>
      <c r="J18" s="499"/>
      <c r="K18" s="489">
        <f>SUM(K20:N68)</f>
        <v>127</v>
      </c>
      <c r="L18" s="489"/>
      <c r="M18" s="489"/>
      <c r="N18" s="489"/>
      <c r="O18" s="489">
        <v>126</v>
      </c>
      <c r="P18" s="489"/>
      <c r="Q18" s="489"/>
      <c r="R18" s="489"/>
      <c r="S18" s="489">
        <v>54</v>
      </c>
      <c r="T18" s="489"/>
      <c r="U18" s="489"/>
      <c r="V18" s="489"/>
      <c r="W18" s="489">
        <f>SUM(W20:Z68)</f>
        <v>37</v>
      </c>
      <c r="X18" s="489"/>
      <c r="Y18" s="489"/>
      <c r="Z18" s="489"/>
      <c r="AA18" s="489">
        <f>SUM(AA20:AD68)</f>
        <v>23</v>
      </c>
      <c r="AB18" s="489"/>
      <c r="AC18" s="489"/>
      <c r="AD18" s="489"/>
      <c r="AE18" s="489">
        <f>SUM(AE20:AH68)</f>
        <v>8</v>
      </c>
      <c r="AF18" s="489"/>
      <c r="AG18" s="489"/>
      <c r="AH18" s="489"/>
      <c r="AI18" s="489">
        <f>SUM(AI20:AL68)</f>
        <v>3</v>
      </c>
      <c r="AJ18" s="489"/>
      <c r="AK18" s="489"/>
      <c r="AL18" s="489"/>
      <c r="AM18" s="488" t="s">
        <v>666</v>
      </c>
      <c r="AN18" s="488"/>
      <c r="AO18" s="488"/>
      <c r="AP18" s="488"/>
      <c r="AQ18" s="489">
        <f>SUM(AQ20:AT68)</f>
        <v>1</v>
      </c>
      <c r="AR18" s="489"/>
      <c r="AS18" s="489"/>
      <c r="AT18" s="489"/>
      <c r="AU18" s="488" t="s">
        <v>666</v>
      </c>
      <c r="AV18" s="488"/>
      <c r="AW18" s="488"/>
      <c r="AX18" s="488"/>
      <c r="AY18" s="488" t="s">
        <v>666</v>
      </c>
      <c r="AZ18" s="488"/>
      <c r="BA18" s="488"/>
      <c r="BB18" s="488"/>
      <c r="BC18" s="193"/>
      <c r="BD18" s="193"/>
      <c r="BE18" s="193"/>
      <c r="BF18" s="193"/>
      <c r="BG18" s="193"/>
      <c r="BH18" s="193"/>
      <c r="BI18" s="193"/>
    </row>
    <row r="19" spans="1:61" s="192" customFormat="1" ht="9" customHeight="1">
      <c r="A19" s="199"/>
      <c r="B19" s="199"/>
      <c r="J19" s="203"/>
      <c r="K19" s="174"/>
      <c r="L19" s="175"/>
      <c r="M19" s="176"/>
      <c r="N19" s="176"/>
      <c r="O19" s="174"/>
      <c r="P19" s="176"/>
      <c r="Q19" s="176"/>
      <c r="R19" s="176"/>
      <c r="S19" s="174"/>
      <c r="T19" s="176"/>
      <c r="U19" s="177"/>
      <c r="V19" s="177"/>
      <c r="W19" s="174"/>
      <c r="X19" s="177"/>
      <c r="Y19" s="177"/>
      <c r="Z19" s="177"/>
      <c r="AA19" s="174"/>
      <c r="AB19" s="177"/>
      <c r="AC19" s="177"/>
      <c r="AD19" s="177"/>
      <c r="AE19" s="174"/>
      <c r="AF19" s="177"/>
      <c r="AG19" s="177"/>
      <c r="AH19" s="177"/>
      <c r="AI19" s="174"/>
      <c r="AJ19" s="177"/>
      <c r="AK19" s="177"/>
      <c r="AL19" s="177"/>
      <c r="AM19" s="174"/>
      <c r="AN19" s="177"/>
      <c r="AO19" s="177"/>
      <c r="AP19" s="177"/>
      <c r="AQ19" s="174"/>
      <c r="AR19" s="177"/>
      <c r="AS19" s="177"/>
      <c r="AT19" s="178"/>
      <c r="AU19" s="174"/>
      <c r="AV19" s="178"/>
      <c r="AW19" s="176"/>
      <c r="AX19" s="178"/>
      <c r="AY19" s="174"/>
      <c r="AZ19" s="178"/>
      <c r="BA19" s="178"/>
      <c r="BB19" s="178"/>
      <c r="BC19" s="204"/>
      <c r="BD19" s="205"/>
      <c r="BE19" s="205"/>
      <c r="BF19" s="205"/>
      <c r="BG19" s="204"/>
      <c r="BH19" s="204"/>
      <c r="BI19" s="204"/>
    </row>
    <row r="20" spans="1:61" s="192" customFormat="1" ht="9.75" customHeight="1">
      <c r="A20" s="193"/>
      <c r="B20" s="496" t="s">
        <v>324</v>
      </c>
      <c r="C20" s="496"/>
      <c r="D20" s="496"/>
      <c r="E20" s="496"/>
      <c r="F20" s="496"/>
      <c r="G20" s="496"/>
      <c r="H20" s="496"/>
      <c r="I20" s="496"/>
      <c r="J20" s="203"/>
      <c r="K20" s="494">
        <v>1</v>
      </c>
      <c r="L20" s="494"/>
      <c r="M20" s="494"/>
      <c r="N20" s="494"/>
      <c r="O20" s="494">
        <v>1</v>
      </c>
      <c r="P20" s="494"/>
      <c r="Q20" s="494"/>
      <c r="R20" s="494"/>
      <c r="S20" s="494">
        <v>1</v>
      </c>
      <c r="T20" s="494"/>
      <c r="U20" s="494"/>
      <c r="V20" s="494"/>
      <c r="W20" s="490" t="s">
        <v>644</v>
      </c>
      <c r="X20" s="490"/>
      <c r="Y20" s="490"/>
      <c r="Z20" s="490"/>
      <c r="AA20" s="490" t="s">
        <v>644</v>
      </c>
      <c r="AB20" s="490"/>
      <c r="AC20" s="490"/>
      <c r="AD20" s="490"/>
      <c r="AE20" s="490" t="s">
        <v>644</v>
      </c>
      <c r="AF20" s="490"/>
      <c r="AG20" s="490"/>
      <c r="AH20" s="490"/>
      <c r="AI20" s="490" t="s">
        <v>644</v>
      </c>
      <c r="AJ20" s="490"/>
      <c r="AK20" s="490"/>
      <c r="AL20" s="490"/>
      <c r="AM20" s="490" t="s">
        <v>644</v>
      </c>
      <c r="AN20" s="490"/>
      <c r="AO20" s="490"/>
      <c r="AP20" s="490"/>
      <c r="AQ20" s="490" t="s">
        <v>644</v>
      </c>
      <c r="AR20" s="490"/>
      <c r="AS20" s="490"/>
      <c r="AT20" s="490"/>
      <c r="AU20" s="490" t="s">
        <v>644</v>
      </c>
      <c r="AV20" s="490"/>
      <c r="AW20" s="490"/>
      <c r="AX20" s="490"/>
      <c r="AY20" s="490" t="s">
        <v>644</v>
      </c>
      <c r="AZ20" s="490"/>
      <c r="BA20" s="490"/>
      <c r="BB20" s="490"/>
      <c r="BC20" s="204"/>
      <c r="BD20" s="205"/>
      <c r="BE20" s="205"/>
      <c r="BF20" s="205"/>
      <c r="BG20" s="204"/>
      <c r="BH20" s="204"/>
      <c r="BI20" s="204"/>
    </row>
    <row r="21" spans="1:61" s="192" customFormat="1" ht="9.75" customHeight="1">
      <c r="A21" s="199"/>
      <c r="B21" s="496" t="s">
        <v>325</v>
      </c>
      <c r="C21" s="496"/>
      <c r="D21" s="496"/>
      <c r="E21" s="496"/>
      <c r="F21" s="496"/>
      <c r="G21" s="496"/>
      <c r="H21" s="496"/>
      <c r="I21" s="496"/>
      <c r="J21" s="203"/>
      <c r="K21" s="494">
        <v>1</v>
      </c>
      <c r="L21" s="494"/>
      <c r="M21" s="494"/>
      <c r="N21" s="494"/>
      <c r="O21" s="494">
        <v>1</v>
      </c>
      <c r="P21" s="494"/>
      <c r="Q21" s="494"/>
      <c r="R21" s="494"/>
      <c r="S21" s="494">
        <v>1</v>
      </c>
      <c r="T21" s="494"/>
      <c r="U21" s="494"/>
      <c r="V21" s="494"/>
      <c r="W21" s="490" t="s">
        <v>644</v>
      </c>
      <c r="X21" s="490"/>
      <c r="Y21" s="490"/>
      <c r="Z21" s="490"/>
      <c r="AA21" s="490" t="s">
        <v>644</v>
      </c>
      <c r="AB21" s="490"/>
      <c r="AC21" s="490"/>
      <c r="AD21" s="490"/>
      <c r="AE21" s="490" t="s">
        <v>644</v>
      </c>
      <c r="AF21" s="490"/>
      <c r="AG21" s="490"/>
      <c r="AH21" s="490"/>
      <c r="AI21" s="490" t="s">
        <v>644</v>
      </c>
      <c r="AJ21" s="490"/>
      <c r="AK21" s="490"/>
      <c r="AL21" s="490"/>
      <c r="AM21" s="490" t="s">
        <v>644</v>
      </c>
      <c r="AN21" s="490"/>
      <c r="AO21" s="490"/>
      <c r="AP21" s="490"/>
      <c r="AQ21" s="490" t="s">
        <v>644</v>
      </c>
      <c r="AR21" s="490"/>
      <c r="AS21" s="490"/>
      <c r="AT21" s="490"/>
      <c r="AU21" s="490" t="s">
        <v>644</v>
      </c>
      <c r="AV21" s="490"/>
      <c r="AW21" s="490"/>
      <c r="AX21" s="490"/>
      <c r="AY21" s="490" t="s">
        <v>644</v>
      </c>
      <c r="AZ21" s="490"/>
      <c r="BA21" s="490"/>
      <c r="BB21" s="490"/>
      <c r="BC21" s="200"/>
      <c r="BD21" s="200"/>
      <c r="BE21" s="200"/>
      <c r="BF21" s="200"/>
      <c r="BG21" s="200"/>
      <c r="BH21" s="200"/>
      <c r="BI21" s="200"/>
    </row>
    <row r="22" spans="1:54" s="192" customFormat="1" ht="9.75" customHeight="1">
      <c r="A22" s="199"/>
      <c r="B22" s="496" t="s">
        <v>326</v>
      </c>
      <c r="C22" s="496"/>
      <c r="D22" s="496"/>
      <c r="E22" s="496"/>
      <c r="F22" s="496"/>
      <c r="G22" s="496"/>
      <c r="H22" s="496"/>
      <c r="I22" s="496"/>
      <c r="J22" s="203"/>
      <c r="K22" s="494">
        <v>2</v>
      </c>
      <c r="L22" s="494"/>
      <c r="M22" s="494"/>
      <c r="N22" s="494"/>
      <c r="O22" s="494">
        <v>2</v>
      </c>
      <c r="P22" s="494"/>
      <c r="Q22" s="494"/>
      <c r="R22" s="494"/>
      <c r="S22" s="494">
        <v>1</v>
      </c>
      <c r="T22" s="494"/>
      <c r="U22" s="494"/>
      <c r="V22" s="494"/>
      <c r="W22" s="494">
        <v>1</v>
      </c>
      <c r="X22" s="494"/>
      <c r="Y22" s="494"/>
      <c r="Z22" s="494"/>
      <c r="AA22" s="490" t="s">
        <v>644</v>
      </c>
      <c r="AB22" s="490"/>
      <c r="AC22" s="490"/>
      <c r="AD22" s="490"/>
      <c r="AE22" s="490" t="s">
        <v>644</v>
      </c>
      <c r="AF22" s="490"/>
      <c r="AG22" s="490"/>
      <c r="AH22" s="490"/>
      <c r="AI22" s="490" t="s">
        <v>644</v>
      </c>
      <c r="AJ22" s="490"/>
      <c r="AK22" s="490"/>
      <c r="AL22" s="490"/>
      <c r="AM22" s="490" t="s">
        <v>644</v>
      </c>
      <c r="AN22" s="490"/>
      <c r="AO22" s="490"/>
      <c r="AP22" s="490"/>
      <c r="AQ22" s="490" t="s">
        <v>644</v>
      </c>
      <c r="AR22" s="490"/>
      <c r="AS22" s="490"/>
      <c r="AT22" s="490"/>
      <c r="AU22" s="490" t="s">
        <v>644</v>
      </c>
      <c r="AV22" s="490"/>
      <c r="AW22" s="490"/>
      <c r="AX22" s="490"/>
      <c r="AY22" s="490" t="s">
        <v>644</v>
      </c>
      <c r="AZ22" s="490"/>
      <c r="BA22" s="490"/>
      <c r="BB22" s="490"/>
    </row>
    <row r="23" spans="1:54" s="192" customFormat="1" ht="9.75" customHeight="1">
      <c r="A23" s="199"/>
      <c r="B23" s="496" t="s">
        <v>327</v>
      </c>
      <c r="C23" s="496"/>
      <c r="D23" s="496"/>
      <c r="E23" s="496"/>
      <c r="F23" s="496"/>
      <c r="G23" s="496"/>
      <c r="H23" s="496"/>
      <c r="I23" s="496"/>
      <c r="J23" s="203"/>
      <c r="K23" s="494">
        <v>4</v>
      </c>
      <c r="L23" s="494"/>
      <c r="M23" s="494"/>
      <c r="N23" s="494"/>
      <c r="O23" s="494">
        <v>4</v>
      </c>
      <c r="P23" s="494"/>
      <c r="Q23" s="494"/>
      <c r="R23" s="494"/>
      <c r="S23" s="494">
        <v>1</v>
      </c>
      <c r="T23" s="494"/>
      <c r="U23" s="494"/>
      <c r="V23" s="494"/>
      <c r="W23" s="494">
        <v>1</v>
      </c>
      <c r="X23" s="494"/>
      <c r="Y23" s="494"/>
      <c r="Z23" s="494"/>
      <c r="AA23" s="494">
        <v>1</v>
      </c>
      <c r="AB23" s="494"/>
      <c r="AC23" s="494"/>
      <c r="AD23" s="494"/>
      <c r="AE23" s="494">
        <v>1</v>
      </c>
      <c r="AF23" s="494"/>
      <c r="AG23" s="494"/>
      <c r="AH23" s="494"/>
      <c r="AI23" s="490" t="s">
        <v>644</v>
      </c>
      <c r="AJ23" s="490"/>
      <c r="AK23" s="490"/>
      <c r="AL23" s="490"/>
      <c r="AM23" s="490" t="s">
        <v>644</v>
      </c>
      <c r="AN23" s="490"/>
      <c r="AO23" s="490"/>
      <c r="AP23" s="490"/>
      <c r="AQ23" s="490" t="s">
        <v>644</v>
      </c>
      <c r="AR23" s="490"/>
      <c r="AS23" s="490"/>
      <c r="AT23" s="490"/>
      <c r="AU23" s="490" t="s">
        <v>644</v>
      </c>
      <c r="AV23" s="490"/>
      <c r="AW23" s="490"/>
      <c r="AX23" s="490"/>
      <c r="AY23" s="490" t="s">
        <v>644</v>
      </c>
      <c r="AZ23" s="490"/>
      <c r="BA23" s="490"/>
      <c r="BB23" s="490"/>
    </row>
    <row r="24" spans="1:54" s="192" customFormat="1" ht="9.75" customHeight="1">
      <c r="A24" s="199"/>
      <c r="B24" s="502" t="s">
        <v>328</v>
      </c>
      <c r="C24" s="502"/>
      <c r="D24" s="502"/>
      <c r="E24" s="502"/>
      <c r="F24" s="502"/>
      <c r="G24" s="502"/>
      <c r="H24" s="502"/>
      <c r="I24" s="502"/>
      <c r="J24" s="203"/>
      <c r="K24" s="489">
        <v>2</v>
      </c>
      <c r="L24" s="489"/>
      <c r="M24" s="489"/>
      <c r="N24" s="489"/>
      <c r="O24" s="489">
        <v>2</v>
      </c>
      <c r="P24" s="489"/>
      <c r="Q24" s="489"/>
      <c r="R24" s="489"/>
      <c r="S24" s="505">
        <v>1</v>
      </c>
      <c r="T24" s="505"/>
      <c r="U24" s="505"/>
      <c r="V24" s="505"/>
      <c r="W24" s="489">
        <v>1</v>
      </c>
      <c r="X24" s="489"/>
      <c r="Y24" s="489"/>
      <c r="Z24" s="489"/>
      <c r="AA24" s="490" t="s">
        <v>644</v>
      </c>
      <c r="AB24" s="490"/>
      <c r="AC24" s="490"/>
      <c r="AD24" s="490"/>
      <c r="AE24" s="490" t="s">
        <v>644</v>
      </c>
      <c r="AF24" s="490"/>
      <c r="AG24" s="490"/>
      <c r="AH24" s="490"/>
      <c r="AI24" s="490" t="s">
        <v>644</v>
      </c>
      <c r="AJ24" s="490"/>
      <c r="AK24" s="490"/>
      <c r="AL24" s="490"/>
      <c r="AM24" s="490" t="s">
        <v>644</v>
      </c>
      <c r="AN24" s="490"/>
      <c r="AO24" s="490"/>
      <c r="AP24" s="490"/>
      <c r="AQ24" s="490" t="s">
        <v>644</v>
      </c>
      <c r="AR24" s="490"/>
      <c r="AS24" s="490"/>
      <c r="AT24" s="490"/>
      <c r="AU24" s="490" t="s">
        <v>644</v>
      </c>
      <c r="AV24" s="490"/>
      <c r="AW24" s="490"/>
      <c r="AX24" s="490"/>
      <c r="AY24" s="490" t="s">
        <v>644</v>
      </c>
      <c r="AZ24" s="490"/>
      <c r="BA24" s="490"/>
      <c r="BB24" s="490"/>
    </row>
    <row r="25" spans="1:61" s="192" customFormat="1" ht="9.75" customHeight="1">
      <c r="A25" s="199"/>
      <c r="B25" s="199"/>
      <c r="J25" s="203"/>
      <c r="K25" s="174"/>
      <c r="L25" s="175"/>
      <c r="M25" s="176"/>
      <c r="N25" s="176"/>
      <c r="O25" s="174"/>
      <c r="P25" s="176"/>
      <c r="Q25" s="176"/>
      <c r="R25" s="176"/>
      <c r="S25" s="174"/>
      <c r="T25" s="176"/>
      <c r="U25" s="179"/>
      <c r="V25" s="179"/>
      <c r="W25" s="174"/>
      <c r="X25" s="180"/>
      <c r="Y25" s="180"/>
      <c r="Z25" s="180"/>
      <c r="AA25" s="174"/>
      <c r="AB25" s="181"/>
      <c r="AC25" s="181"/>
      <c r="AD25" s="180"/>
      <c r="AE25" s="174"/>
      <c r="AF25" s="180"/>
      <c r="AG25" s="180"/>
      <c r="AH25" s="179"/>
      <c r="AI25" s="174"/>
      <c r="AJ25" s="179"/>
      <c r="AK25" s="179"/>
      <c r="AL25" s="179"/>
      <c r="AM25" s="174"/>
      <c r="AN25" s="179"/>
      <c r="AO25" s="179"/>
      <c r="AP25" s="179"/>
      <c r="AQ25" s="174"/>
      <c r="AR25" s="179"/>
      <c r="AS25" s="179"/>
      <c r="AT25" s="179"/>
      <c r="AU25" s="174"/>
      <c r="AV25" s="179"/>
      <c r="AW25" s="179"/>
      <c r="AX25" s="179"/>
      <c r="AY25" s="174"/>
      <c r="AZ25" s="179"/>
      <c r="BA25" s="179"/>
      <c r="BB25" s="179"/>
      <c r="BC25" s="207"/>
      <c r="BD25" s="207"/>
      <c r="BE25" s="207"/>
      <c r="BF25" s="207"/>
      <c r="BG25" s="207"/>
      <c r="BH25" s="207"/>
      <c r="BI25" s="207"/>
    </row>
    <row r="26" spans="1:61" s="192" customFormat="1" ht="9.75" customHeight="1">
      <c r="A26" s="199"/>
      <c r="B26" s="496" t="s">
        <v>483</v>
      </c>
      <c r="C26" s="496"/>
      <c r="D26" s="496"/>
      <c r="E26" s="496"/>
      <c r="F26" s="496"/>
      <c r="G26" s="496"/>
      <c r="H26" s="496"/>
      <c r="I26" s="496"/>
      <c r="J26" s="203"/>
      <c r="K26" s="494">
        <v>2</v>
      </c>
      <c r="L26" s="494"/>
      <c r="M26" s="494"/>
      <c r="N26" s="494"/>
      <c r="O26" s="494">
        <v>2</v>
      </c>
      <c r="P26" s="494"/>
      <c r="Q26" s="494"/>
      <c r="R26" s="494"/>
      <c r="S26" s="494">
        <v>1</v>
      </c>
      <c r="T26" s="494"/>
      <c r="U26" s="494"/>
      <c r="V26" s="494"/>
      <c r="W26" s="494">
        <v>1</v>
      </c>
      <c r="X26" s="494"/>
      <c r="Y26" s="494"/>
      <c r="Z26" s="494"/>
      <c r="AA26" s="490" t="s">
        <v>644</v>
      </c>
      <c r="AB26" s="490"/>
      <c r="AC26" s="490"/>
      <c r="AD26" s="490"/>
      <c r="AE26" s="490" t="s">
        <v>644</v>
      </c>
      <c r="AF26" s="490"/>
      <c r="AG26" s="490"/>
      <c r="AH26" s="490"/>
      <c r="AI26" s="490" t="s">
        <v>644</v>
      </c>
      <c r="AJ26" s="490"/>
      <c r="AK26" s="490"/>
      <c r="AL26" s="490"/>
      <c r="AM26" s="490" t="s">
        <v>644</v>
      </c>
      <c r="AN26" s="490"/>
      <c r="AO26" s="490"/>
      <c r="AP26" s="490"/>
      <c r="AQ26" s="490" t="s">
        <v>644</v>
      </c>
      <c r="AR26" s="490"/>
      <c r="AS26" s="490"/>
      <c r="AT26" s="490"/>
      <c r="AU26" s="490" t="s">
        <v>644</v>
      </c>
      <c r="AV26" s="490"/>
      <c r="AW26" s="490"/>
      <c r="AX26" s="490"/>
      <c r="AY26" s="490" t="s">
        <v>644</v>
      </c>
      <c r="AZ26" s="490"/>
      <c r="BA26" s="490"/>
      <c r="BB26" s="490"/>
      <c r="BC26" s="208"/>
      <c r="BD26" s="208"/>
      <c r="BE26" s="193"/>
      <c r="BF26" s="193"/>
      <c r="BG26" s="193"/>
      <c r="BH26" s="193"/>
      <c r="BI26" s="193"/>
    </row>
    <row r="27" spans="1:61" s="192" customFormat="1" ht="9.75" customHeight="1">
      <c r="A27" s="199"/>
      <c r="B27" s="496" t="s">
        <v>329</v>
      </c>
      <c r="C27" s="496"/>
      <c r="D27" s="496"/>
      <c r="E27" s="496"/>
      <c r="F27" s="496"/>
      <c r="G27" s="496"/>
      <c r="H27" s="496"/>
      <c r="I27" s="496"/>
      <c r="J27" s="203"/>
      <c r="K27" s="494">
        <v>3</v>
      </c>
      <c r="L27" s="494"/>
      <c r="M27" s="494"/>
      <c r="N27" s="494"/>
      <c r="O27" s="494">
        <v>3</v>
      </c>
      <c r="P27" s="494"/>
      <c r="Q27" s="494"/>
      <c r="R27" s="494"/>
      <c r="S27" s="494">
        <v>1</v>
      </c>
      <c r="T27" s="494"/>
      <c r="U27" s="494"/>
      <c r="V27" s="494"/>
      <c r="W27" s="494">
        <v>1</v>
      </c>
      <c r="X27" s="494"/>
      <c r="Y27" s="494"/>
      <c r="Z27" s="494"/>
      <c r="AA27" s="494">
        <v>1</v>
      </c>
      <c r="AB27" s="494"/>
      <c r="AC27" s="494"/>
      <c r="AD27" s="494"/>
      <c r="AE27" s="490" t="s">
        <v>644</v>
      </c>
      <c r="AF27" s="490"/>
      <c r="AG27" s="490"/>
      <c r="AH27" s="490"/>
      <c r="AI27" s="490" t="s">
        <v>644</v>
      </c>
      <c r="AJ27" s="490"/>
      <c r="AK27" s="490"/>
      <c r="AL27" s="490"/>
      <c r="AM27" s="490" t="s">
        <v>644</v>
      </c>
      <c r="AN27" s="490"/>
      <c r="AO27" s="490"/>
      <c r="AP27" s="490"/>
      <c r="AQ27" s="490" t="s">
        <v>644</v>
      </c>
      <c r="AR27" s="490"/>
      <c r="AS27" s="490"/>
      <c r="AT27" s="490"/>
      <c r="AU27" s="490" t="s">
        <v>644</v>
      </c>
      <c r="AV27" s="490"/>
      <c r="AW27" s="490"/>
      <c r="AX27" s="490"/>
      <c r="AY27" s="490" t="s">
        <v>644</v>
      </c>
      <c r="AZ27" s="490"/>
      <c r="BA27" s="490"/>
      <c r="BB27" s="490"/>
      <c r="BC27" s="193"/>
      <c r="BD27" s="193"/>
      <c r="BE27" s="208"/>
      <c r="BF27" s="208"/>
      <c r="BG27" s="208"/>
      <c r="BH27" s="208"/>
      <c r="BI27" s="208"/>
    </row>
    <row r="28" spans="1:61" s="192" customFormat="1" ht="9.75" customHeight="1">
      <c r="A28" s="199"/>
      <c r="B28" s="496" t="s">
        <v>330</v>
      </c>
      <c r="C28" s="496"/>
      <c r="D28" s="496"/>
      <c r="E28" s="496"/>
      <c r="F28" s="496"/>
      <c r="G28" s="496"/>
      <c r="H28" s="496"/>
      <c r="I28" s="496"/>
      <c r="J28" s="203"/>
      <c r="K28" s="494">
        <v>4</v>
      </c>
      <c r="L28" s="494"/>
      <c r="M28" s="494"/>
      <c r="N28" s="494"/>
      <c r="O28" s="494">
        <v>4</v>
      </c>
      <c r="P28" s="494"/>
      <c r="Q28" s="494"/>
      <c r="R28" s="494"/>
      <c r="S28" s="494">
        <v>1</v>
      </c>
      <c r="T28" s="494"/>
      <c r="U28" s="494"/>
      <c r="V28" s="494"/>
      <c r="W28" s="494">
        <v>1</v>
      </c>
      <c r="X28" s="494"/>
      <c r="Y28" s="494"/>
      <c r="Z28" s="494"/>
      <c r="AA28" s="494">
        <v>1</v>
      </c>
      <c r="AB28" s="494"/>
      <c r="AC28" s="494"/>
      <c r="AD28" s="494"/>
      <c r="AE28" s="495">
        <v>1</v>
      </c>
      <c r="AF28" s="495"/>
      <c r="AG28" s="495"/>
      <c r="AH28" s="495"/>
      <c r="AI28" s="490" t="s">
        <v>644</v>
      </c>
      <c r="AJ28" s="490"/>
      <c r="AK28" s="490"/>
      <c r="AL28" s="490"/>
      <c r="AM28" s="490" t="s">
        <v>644</v>
      </c>
      <c r="AN28" s="490"/>
      <c r="AO28" s="490"/>
      <c r="AP28" s="490"/>
      <c r="AQ28" s="490" t="s">
        <v>644</v>
      </c>
      <c r="AR28" s="490"/>
      <c r="AS28" s="490"/>
      <c r="AT28" s="490"/>
      <c r="AU28" s="490" t="s">
        <v>644</v>
      </c>
      <c r="AV28" s="490"/>
      <c r="AW28" s="490"/>
      <c r="AX28" s="490"/>
      <c r="AY28" s="490" t="s">
        <v>644</v>
      </c>
      <c r="AZ28" s="490"/>
      <c r="BA28" s="490"/>
      <c r="BB28" s="490"/>
      <c r="BC28" s="204"/>
      <c r="BD28" s="204"/>
      <c r="BE28" s="204"/>
      <c r="BF28" s="204"/>
      <c r="BG28" s="204"/>
      <c r="BH28" s="204"/>
      <c r="BI28" s="204"/>
    </row>
    <row r="29" spans="1:61" s="192" customFormat="1" ht="9.75" customHeight="1">
      <c r="A29" s="199"/>
      <c r="B29" s="496" t="s">
        <v>331</v>
      </c>
      <c r="C29" s="496"/>
      <c r="D29" s="496"/>
      <c r="E29" s="496"/>
      <c r="F29" s="496"/>
      <c r="G29" s="496"/>
      <c r="H29" s="496"/>
      <c r="I29" s="496"/>
      <c r="J29" s="203"/>
      <c r="K29" s="494">
        <v>4</v>
      </c>
      <c r="L29" s="494"/>
      <c r="M29" s="494"/>
      <c r="N29" s="494"/>
      <c r="O29" s="494">
        <v>4</v>
      </c>
      <c r="P29" s="494"/>
      <c r="Q29" s="494"/>
      <c r="R29" s="494"/>
      <c r="S29" s="494">
        <v>2</v>
      </c>
      <c r="T29" s="494"/>
      <c r="U29" s="494"/>
      <c r="V29" s="494"/>
      <c r="W29" s="494">
        <v>1</v>
      </c>
      <c r="X29" s="494"/>
      <c r="Y29" s="494"/>
      <c r="Z29" s="494"/>
      <c r="AA29" s="494">
        <v>1</v>
      </c>
      <c r="AB29" s="494"/>
      <c r="AC29" s="494"/>
      <c r="AD29" s="494"/>
      <c r="AE29" s="490" t="s">
        <v>644</v>
      </c>
      <c r="AF29" s="490"/>
      <c r="AG29" s="490"/>
      <c r="AH29" s="490"/>
      <c r="AI29" s="490" t="s">
        <v>644</v>
      </c>
      <c r="AJ29" s="490"/>
      <c r="AK29" s="490"/>
      <c r="AL29" s="490"/>
      <c r="AM29" s="490" t="s">
        <v>644</v>
      </c>
      <c r="AN29" s="490"/>
      <c r="AO29" s="490"/>
      <c r="AP29" s="490"/>
      <c r="AQ29" s="490" t="s">
        <v>644</v>
      </c>
      <c r="AR29" s="490"/>
      <c r="AS29" s="490"/>
      <c r="AT29" s="490"/>
      <c r="AU29" s="490" t="s">
        <v>644</v>
      </c>
      <c r="AV29" s="490"/>
      <c r="AW29" s="490"/>
      <c r="AX29" s="490"/>
      <c r="AY29" s="490" t="s">
        <v>644</v>
      </c>
      <c r="AZ29" s="490"/>
      <c r="BA29" s="490"/>
      <c r="BB29" s="490"/>
      <c r="BC29" s="204"/>
      <c r="BD29" s="204"/>
      <c r="BE29" s="204"/>
      <c r="BF29" s="204"/>
      <c r="BG29" s="204"/>
      <c r="BH29" s="204"/>
      <c r="BI29" s="204"/>
    </row>
    <row r="30" spans="1:61" s="192" customFormat="1" ht="9.75" customHeight="1">
      <c r="A30" s="199"/>
      <c r="B30" s="496" t="s">
        <v>332</v>
      </c>
      <c r="C30" s="496"/>
      <c r="D30" s="496"/>
      <c r="E30" s="496"/>
      <c r="F30" s="496"/>
      <c r="G30" s="496"/>
      <c r="H30" s="496"/>
      <c r="I30" s="496"/>
      <c r="J30" s="203"/>
      <c r="K30" s="494">
        <v>3</v>
      </c>
      <c r="L30" s="494"/>
      <c r="M30" s="494"/>
      <c r="N30" s="494"/>
      <c r="O30" s="494">
        <v>3</v>
      </c>
      <c r="P30" s="494"/>
      <c r="Q30" s="494"/>
      <c r="R30" s="494"/>
      <c r="S30" s="494">
        <v>1</v>
      </c>
      <c r="T30" s="494"/>
      <c r="U30" s="494"/>
      <c r="V30" s="494"/>
      <c r="W30" s="494">
        <v>1</v>
      </c>
      <c r="X30" s="494"/>
      <c r="Y30" s="494"/>
      <c r="Z30" s="494"/>
      <c r="AA30" s="494">
        <v>1</v>
      </c>
      <c r="AB30" s="494"/>
      <c r="AC30" s="494"/>
      <c r="AD30" s="494"/>
      <c r="AE30" s="490" t="s">
        <v>644</v>
      </c>
      <c r="AF30" s="490"/>
      <c r="AG30" s="490"/>
      <c r="AH30" s="490"/>
      <c r="AI30" s="490" t="s">
        <v>644</v>
      </c>
      <c r="AJ30" s="490"/>
      <c r="AK30" s="490"/>
      <c r="AL30" s="490"/>
      <c r="AM30" s="490" t="s">
        <v>644</v>
      </c>
      <c r="AN30" s="490"/>
      <c r="AO30" s="490"/>
      <c r="AP30" s="490"/>
      <c r="AQ30" s="490" t="s">
        <v>644</v>
      </c>
      <c r="AR30" s="490"/>
      <c r="AS30" s="490"/>
      <c r="AT30" s="490"/>
      <c r="AU30" s="490" t="s">
        <v>644</v>
      </c>
      <c r="AV30" s="490"/>
      <c r="AW30" s="490"/>
      <c r="AX30" s="490"/>
      <c r="AY30" s="490" t="s">
        <v>644</v>
      </c>
      <c r="AZ30" s="490"/>
      <c r="BA30" s="490"/>
      <c r="BB30" s="490"/>
      <c r="BC30" s="204"/>
      <c r="BD30" s="204"/>
      <c r="BE30" s="204"/>
      <c r="BF30" s="204"/>
      <c r="BG30" s="204"/>
      <c r="BH30" s="204"/>
      <c r="BI30" s="204"/>
    </row>
    <row r="31" spans="1:61" s="192" customFormat="1" ht="9.75" customHeight="1">
      <c r="A31" s="199"/>
      <c r="B31" s="199"/>
      <c r="J31" s="203"/>
      <c r="K31" s="174"/>
      <c r="L31" s="175"/>
      <c r="M31" s="176"/>
      <c r="N31" s="176"/>
      <c r="O31" s="174"/>
      <c r="P31" s="176"/>
      <c r="Q31" s="176"/>
      <c r="R31" s="176"/>
      <c r="S31" s="174"/>
      <c r="T31" s="176"/>
      <c r="U31" s="182"/>
      <c r="V31" s="182"/>
      <c r="W31" s="174"/>
      <c r="X31" s="182"/>
      <c r="Y31" s="182"/>
      <c r="Z31" s="178"/>
      <c r="AA31" s="174"/>
      <c r="AB31" s="178"/>
      <c r="AC31" s="178"/>
      <c r="AD31" s="178"/>
      <c r="AE31" s="174"/>
      <c r="AF31" s="182"/>
      <c r="AG31" s="182"/>
      <c r="AH31" s="182"/>
      <c r="AI31" s="174"/>
      <c r="AJ31" s="178"/>
      <c r="AK31" s="178"/>
      <c r="AL31" s="178"/>
      <c r="AM31" s="174"/>
      <c r="AN31" s="178"/>
      <c r="AO31" s="178"/>
      <c r="AP31" s="178"/>
      <c r="AQ31" s="174"/>
      <c r="AR31" s="178"/>
      <c r="AS31" s="178"/>
      <c r="AT31" s="178"/>
      <c r="AU31" s="174"/>
      <c r="AV31" s="178"/>
      <c r="AW31" s="178"/>
      <c r="AX31" s="178"/>
      <c r="AY31" s="174"/>
      <c r="AZ31" s="178"/>
      <c r="BA31" s="178"/>
      <c r="BB31" s="178"/>
      <c r="BC31" s="204"/>
      <c r="BD31" s="204"/>
      <c r="BE31" s="204"/>
      <c r="BF31" s="204"/>
      <c r="BG31" s="204"/>
      <c r="BH31" s="204"/>
      <c r="BI31" s="204"/>
    </row>
    <row r="32" spans="1:61" s="192" customFormat="1" ht="9.75" customHeight="1">
      <c r="A32" s="199"/>
      <c r="B32" s="496" t="s">
        <v>333</v>
      </c>
      <c r="C32" s="496"/>
      <c r="D32" s="496"/>
      <c r="E32" s="496"/>
      <c r="F32" s="496"/>
      <c r="G32" s="496"/>
      <c r="H32" s="496"/>
      <c r="I32" s="496"/>
      <c r="J32" s="203"/>
      <c r="K32" s="494">
        <v>8</v>
      </c>
      <c r="L32" s="494"/>
      <c r="M32" s="494"/>
      <c r="N32" s="494"/>
      <c r="O32" s="494">
        <v>8</v>
      </c>
      <c r="P32" s="494"/>
      <c r="Q32" s="494"/>
      <c r="R32" s="494"/>
      <c r="S32" s="494">
        <v>2</v>
      </c>
      <c r="T32" s="494"/>
      <c r="U32" s="494"/>
      <c r="V32" s="494"/>
      <c r="W32" s="494">
        <v>3</v>
      </c>
      <c r="X32" s="494"/>
      <c r="Y32" s="494"/>
      <c r="Z32" s="494"/>
      <c r="AA32" s="494">
        <v>2</v>
      </c>
      <c r="AB32" s="494"/>
      <c r="AC32" s="494"/>
      <c r="AD32" s="494"/>
      <c r="AE32" s="494">
        <v>1</v>
      </c>
      <c r="AF32" s="494"/>
      <c r="AG32" s="494"/>
      <c r="AH32" s="494"/>
      <c r="AI32" s="490" t="s">
        <v>644</v>
      </c>
      <c r="AJ32" s="490"/>
      <c r="AK32" s="490"/>
      <c r="AL32" s="490"/>
      <c r="AM32" s="490" t="s">
        <v>644</v>
      </c>
      <c r="AN32" s="490"/>
      <c r="AO32" s="490"/>
      <c r="AP32" s="490"/>
      <c r="AQ32" s="490" t="s">
        <v>644</v>
      </c>
      <c r="AR32" s="490"/>
      <c r="AS32" s="490"/>
      <c r="AT32" s="490"/>
      <c r="AU32" s="490" t="s">
        <v>644</v>
      </c>
      <c r="AV32" s="490"/>
      <c r="AW32" s="490"/>
      <c r="AX32" s="490"/>
      <c r="AY32" s="490" t="s">
        <v>644</v>
      </c>
      <c r="AZ32" s="490"/>
      <c r="BA32" s="490"/>
      <c r="BB32" s="490"/>
      <c r="BC32" s="196"/>
      <c r="BD32" s="209"/>
      <c r="BE32" s="196"/>
      <c r="BF32" s="209"/>
      <c r="BG32" s="209"/>
      <c r="BH32" s="209"/>
      <c r="BI32" s="209"/>
    </row>
    <row r="33" spans="1:61" s="192" customFormat="1" ht="9.75" customHeight="1">
      <c r="A33" s="199"/>
      <c r="B33" s="496" t="s">
        <v>334</v>
      </c>
      <c r="C33" s="496"/>
      <c r="D33" s="496"/>
      <c r="E33" s="496"/>
      <c r="F33" s="496"/>
      <c r="G33" s="496"/>
      <c r="H33" s="496"/>
      <c r="I33" s="496"/>
      <c r="J33" s="203"/>
      <c r="K33" s="494">
        <v>8</v>
      </c>
      <c r="L33" s="494"/>
      <c r="M33" s="494"/>
      <c r="N33" s="494"/>
      <c r="O33" s="494">
        <v>8</v>
      </c>
      <c r="P33" s="494"/>
      <c r="Q33" s="494"/>
      <c r="R33" s="494"/>
      <c r="S33" s="494">
        <v>3</v>
      </c>
      <c r="T33" s="494"/>
      <c r="U33" s="494"/>
      <c r="V33" s="494"/>
      <c r="W33" s="494">
        <v>1</v>
      </c>
      <c r="X33" s="494"/>
      <c r="Y33" s="494"/>
      <c r="Z33" s="494"/>
      <c r="AA33" s="494">
        <v>2</v>
      </c>
      <c r="AB33" s="494"/>
      <c r="AC33" s="494"/>
      <c r="AD33" s="494"/>
      <c r="AE33" s="494">
        <v>1</v>
      </c>
      <c r="AF33" s="494"/>
      <c r="AG33" s="494"/>
      <c r="AH33" s="494"/>
      <c r="AI33" s="494">
        <v>1</v>
      </c>
      <c r="AJ33" s="494"/>
      <c r="AK33" s="494"/>
      <c r="AL33" s="494"/>
      <c r="AM33" s="490" t="s">
        <v>644</v>
      </c>
      <c r="AN33" s="490"/>
      <c r="AO33" s="490"/>
      <c r="AP33" s="490"/>
      <c r="AQ33" s="490" t="s">
        <v>644</v>
      </c>
      <c r="AR33" s="490"/>
      <c r="AS33" s="490"/>
      <c r="AT33" s="490"/>
      <c r="AU33" s="490" t="s">
        <v>644</v>
      </c>
      <c r="AV33" s="490"/>
      <c r="AW33" s="490"/>
      <c r="AX33" s="490"/>
      <c r="AY33" s="490" t="s">
        <v>644</v>
      </c>
      <c r="AZ33" s="490"/>
      <c r="BA33" s="490"/>
      <c r="BB33" s="490"/>
      <c r="BC33" s="204"/>
      <c r="BD33" s="204"/>
      <c r="BE33" s="204"/>
      <c r="BF33" s="204"/>
      <c r="BG33" s="204"/>
      <c r="BH33" s="204"/>
      <c r="BI33" s="204"/>
    </row>
    <row r="34" spans="1:61" s="192" customFormat="1" ht="9.75" customHeight="1">
      <c r="A34" s="199"/>
      <c r="B34" s="496" t="s">
        <v>335</v>
      </c>
      <c r="C34" s="496"/>
      <c r="D34" s="496"/>
      <c r="E34" s="496"/>
      <c r="F34" s="496"/>
      <c r="G34" s="496"/>
      <c r="H34" s="496"/>
      <c r="I34" s="496"/>
      <c r="J34" s="203"/>
      <c r="K34" s="494">
        <v>2</v>
      </c>
      <c r="L34" s="494"/>
      <c r="M34" s="494"/>
      <c r="N34" s="494"/>
      <c r="O34" s="494">
        <v>2</v>
      </c>
      <c r="P34" s="494"/>
      <c r="Q34" s="494"/>
      <c r="R34" s="494"/>
      <c r="S34" s="494">
        <v>1</v>
      </c>
      <c r="T34" s="494"/>
      <c r="U34" s="494"/>
      <c r="V34" s="494"/>
      <c r="W34" s="494">
        <v>1</v>
      </c>
      <c r="X34" s="494"/>
      <c r="Y34" s="494"/>
      <c r="Z34" s="494"/>
      <c r="AA34" s="490" t="s">
        <v>644</v>
      </c>
      <c r="AB34" s="490"/>
      <c r="AC34" s="490"/>
      <c r="AD34" s="490"/>
      <c r="AE34" s="490" t="s">
        <v>644</v>
      </c>
      <c r="AF34" s="490"/>
      <c r="AG34" s="490"/>
      <c r="AH34" s="490"/>
      <c r="AI34" s="490" t="s">
        <v>644</v>
      </c>
      <c r="AJ34" s="490"/>
      <c r="AK34" s="490"/>
      <c r="AL34" s="490"/>
      <c r="AM34" s="490" t="s">
        <v>644</v>
      </c>
      <c r="AN34" s="490"/>
      <c r="AO34" s="490"/>
      <c r="AP34" s="490"/>
      <c r="AQ34" s="490" t="s">
        <v>644</v>
      </c>
      <c r="AR34" s="490"/>
      <c r="AS34" s="490"/>
      <c r="AT34" s="490"/>
      <c r="AU34" s="490" t="s">
        <v>644</v>
      </c>
      <c r="AV34" s="490"/>
      <c r="AW34" s="490"/>
      <c r="AX34" s="490"/>
      <c r="AY34" s="490" t="s">
        <v>644</v>
      </c>
      <c r="AZ34" s="490"/>
      <c r="BA34" s="490"/>
      <c r="BB34" s="490"/>
      <c r="BC34" s="204"/>
      <c r="BD34" s="204"/>
      <c r="BE34" s="204"/>
      <c r="BF34" s="204"/>
      <c r="BG34" s="204"/>
      <c r="BH34" s="204"/>
      <c r="BI34" s="204"/>
    </row>
    <row r="35" spans="1:61" s="192" customFormat="1" ht="9.75" customHeight="1">
      <c r="A35" s="199"/>
      <c r="B35" s="496" t="s">
        <v>336</v>
      </c>
      <c r="C35" s="496"/>
      <c r="D35" s="496"/>
      <c r="E35" s="496"/>
      <c r="F35" s="496"/>
      <c r="G35" s="496"/>
      <c r="H35" s="496"/>
      <c r="I35" s="496"/>
      <c r="J35" s="203"/>
      <c r="K35" s="494">
        <v>4</v>
      </c>
      <c r="L35" s="494"/>
      <c r="M35" s="494"/>
      <c r="N35" s="494"/>
      <c r="O35" s="494">
        <v>4</v>
      </c>
      <c r="P35" s="494"/>
      <c r="Q35" s="494"/>
      <c r="R35" s="494"/>
      <c r="S35" s="494">
        <v>2</v>
      </c>
      <c r="T35" s="494"/>
      <c r="U35" s="494"/>
      <c r="V35" s="494"/>
      <c r="W35" s="494">
        <v>1</v>
      </c>
      <c r="X35" s="494"/>
      <c r="Y35" s="494"/>
      <c r="Z35" s="494"/>
      <c r="AA35" s="494">
        <v>1</v>
      </c>
      <c r="AB35" s="494"/>
      <c r="AC35" s="494"/>
      <c r="AD35" s="494"/>
      <c r="AE35" s="490" t="s">
        <v>644</v>
      </c>
      <c r="AF35" s="490"/>
      <c r="AG35" s="490"/>
      <c r="AH35" s="490"/>
      <c r="AI35" s="490" t="s">
        <v>644</v>
      </c>
      <c r="AJ35" s="490"/>
      <c r="AK35" s="490"/>
      <c r="AL35" s="490"/>
      <c r="AM35" s="490" t="s">
        <v>644</v>
      </c>
      <c r="AN35" s="490"/>
      <c r="AO35" s="490"/>
      <c r="AP35" s="490"/>
      <c r="AQ35" s="490" t="s">
        <v>644</v>
      </c>
      <c r="AR35" s="490"/>
      <c r="AS35" s="490"/>
      <c r="AT35" s="490"/>
      <c r="AU35" s="490" t="s">
        <v>644</v>
      </c>
      <c r="AV35" s="490"/>
      <c r="AW35" s="490"/>
      <c r="AX35" s="490"/>
      <c r="AY35" s="490" t="s">
        <v>644</v>
      </c>
      <c r="AZ35" s="490"/>
      <c r="BA35" s="490"/>
      <c r="BB35" s="490"/>
      <c r="BC35" s="204"/>
      <c r="BD35" s="204"/>
      <c r="BE35" s="204"/>
      <c r="BF35" s="204"/>
      <c r="BG35" s="204"/>
      <c r="BH35" s="204"/>
      <c r="BI35" s="204"/>
    </row>
    <row r="36" spans="1:61" s="192" customFormat="1" ht="9.75" customHeight="1">
      <c r="A36" s="199"/>
      <c r="B36" s="496" t="s">
        <v>337</v>
      </c>
      <c r="C36" s="496"/>
      <c r="D36" s="496"/>
      <c r="E36" s="496"/>
      <c r="F36" s="496"/>
      <c r="G36" s="496"/>
      <c r="H36" s="496"/>
      <c r="I36" s="496"/>
      <c r="J36" s="203"/>
      <c r="K36" s="494">
        <v>6</v>
      </c>
      <c r="L36" s="494"/>
      <c r="M36" s="494"/>
      <c r="N36" s="494"/>
      <c r="O36" s="494">
        <v>6</v>
      </c>
      <c r="P36" s="494"/>
      <c r="Q36" s="494"/>
      <c r="R36" s="494"/>
      <c r="S36" s="494">
        <v>2</v>
      </c>
      <c r="T36" s="494"/>
      <c r="U36" s="494"/>
      <c r="V36" s="494"/>
      <c r="W36" s="494">
        <v>1</v>
      </c>
      <c r="X36" s="494"/>
      <c r="Y36" s="494"/>
      <c r="Z36" s="494"/>
      <c r="AA36" s="494">
        <v>1</v>
      </c>
      <c r="AB36" s="494"/>
      <c r="AC36" s="494"/>
      <c r="AD36" s="494"/>
      <c r="AE36" s="494">
        <v>1</v>
      </c>
      <c r="AF36" s="494"/>
      <c r="AG36" s="494"/>
      <c r="AH36" s="494"/>
      <c r="AI36" s="490" t="s">
        <v>644</v>
      </c>
      <c r="AJ36" s="490"/>
      <c r="AK36" s="490"/>
      <c r="AL36" s="490"/>
      <c r="AM36" s="490" t="s">
        <v>644</v>
      </c>
      <c r="AN36" s="490"/>
      <c r="AO36" s="490"/>
      <c r="AP36" s="490"/>
      <c r="AQ36" s="490">
        <v>1</v>
      </c>
      <c r="AR36" s="490"/>
      <c r="AS36" s="490"/>
      <c r="AT36" s="490"/>
      <c r="AU36" s="490" t="s">
        <v>644</v>
      </c>
      <c r="AV36" s="490"/>
      <c r="AW36" s="490"/>
      <c r="AX36" s="490"/>
      <c r="AY36" s="490" t="s">
        <v>644</v>
      </c>
      <c r="AZ36" s="490"/>
      <c r="BA36" s="490"/>
      <c r="BB36" s="490"/>
      <c r="BC36" s="204"/>
      <c r="BD36" s="204"/>
      <c r="BE36" s="204"/>
      <c r="BF36" s="204"/>
      <c r="BG36" s="204"/>
      <c r="BH36" s="204"/>
      <c r="BI36" s="204"/>
    </row>
    <row r="37" spans="1:54" s="192" customFormat="1" ht="9.75" customHeight="1">
      <c r="A37" s="199"/>
      <c r="B37" s="199"/>
      <c r="J37" s="203"/>
      <c r="K37" s="174"/>
      <c r="L37" s="175"/>
      <c r="M37" s="176"/>
      <c r="N37" s="176"/>
      <c r="O37" s="174"/>
      <c r="P37" s="176"/>
      <c r="Q37" s="176"/>
      <c r="R37" s="176"/>
      <c r="S37" s="174"/>
      <c r="T37" s="176"/>
      <c r="U37" s="177"/>
      <c r="V37" s="177"/>
      <c r="W37" s="174"/>
      <c r="X37" s="177"/>
      <c r="Y37" s="177"/>
      <c r="Z37" s="177"/>
      <c r="AA37" s="174"/>
      <c r="AB37" s="177"/>
      <c r="AC37" s="177"/>
      <c r="AD37" s="177"/>
      <c r="AE37" s="174"/>
      <c r="AF37" s="177"/>
      <c r="AG37" s="177"/>
      <c r="AH37" s="177"/>
      <c r="AI37" s="174"/>
      <c r="AJ37" s="177"/>
      <c r="AK37" s="177"/>
      <c r="AL37" s="177"/>
      <c r="AM37" s="174"/>
      <c r="AN37" s="177"/>
      <c r="AO37" s="177"/>
      <c r="AP37" s="177"/>
      <c r="AQ37" s="174"/>
      <c r="AR37" s="177"/>
      <c r="AS37" s="177"/>
      <c r="AT37" s="177"/>
      <c r="AU37" s="174"/>
      <c r="AV37" s="177"/>
      <c r="AW37" s="177"/>
      <c r="AX37" s="177"/>
      <c r="AY37" s="174"/>
      <c r="AZ37" s="177"/>
      <c r="BA37" s="177"/>
      <c r="BB37" s="177"/>
    </row>
    <row r="38" spans="1:54" s="192" customFormat="1" ht="9.75" customHeight="1">
      <c r="A38" s="199"/>
      <c r="B38" s="496" t="s">
        <v>338</v>
      </c>
      <c r="C38" s="496"/>
      <c r="D38" s="496"/>
      <c r="E38" s="496"/>
      <c r="F38" s="496"/>
      <c r="G38" s="496"/>
      <c r="H38" s="496"/>
      <c r="I38" s="496"/>
      <c r="J38" s="203"/>
      <c r="K38" s="494">
        <v>3</v>
      </c>
      <c r="L38" s="494"/>
      <c r="M38" s="494"/>
      <c r="N38" s="494"/>
      <c r="O38" s="494">
        <v>3</v>
      </c>
      <c r="P38" s="494"/>
      <c r="Q38" s="494"/>
      <c r="R38" s="494"/>
      <c r="S38" s="494">
        <v>1</v>
      </c>
      <c r="T38" s="494"/>
      <c r="U38" s="494"/>
      <c r="V38" s="494"/>
      <c r="W38" s="494">
        <v>1</v>
      </c>
      <c r="X38" s="494"/>
      <c r="Y38" s="494"/>
      <c r="Z38" s="494"/>
      <c r="AA38" s="494">
        <v>1</v>
      </c>
      <c r="AB38" s="494"/>
      <c r="AC38" s="494"/>
      <c r="AD38" s="494"/>
      <c r="AE38" s="490" t="s">
        <v>644</v>
      </c>
      <c r="AF38" s="490"/>
      <c r="AG38" s="490"/>
      <c r="AH38" s="490"/>
      <c r="AI38" s="490" t="s">
        <v>644</v>
      </c>
      <c r="AJ38" s="490"/>
      <c r="AK38" s="490"/>
      <c r="AL38" s="490"/>
      <c r="AM38" s="490" t="s">
        <v>644</v>
      </c>
      <c r="AN38" s="490"/>
      <c r="AO38" s="490"/>
      <c r="AP38" s="490"/>
      <c r="AQ38" s="490" t="s">
        <v>644</v>
      </c>
      <c r="AR38" s="490"/>
      <c r="AS38" s="490"/>
      <c r="AT38" s="490"/>
      <c r="AU38" s="490" t="s">
        <v>644</v>
      </c>
      <c r="AV38" s="490"/>
      <c r="AW38" s="490"/>
      <c r="AX38" s="490"/>
      <c r="AY38" s="490" t="s">
        <v>644</v>
      </c>
      <c r="AZ38" s="490"/>
      <c r="BA38" s="490"/>
      <c r="BB38" s="490"/>
    </row>
    <row r="39" spans="1:54" s="192" customFormat="1" ht="9.75" customHeight="1">
      <c r="A39" s="199"/>
      <c r="B39" s="496" t="s">
        <v>339</v>
      </c>
      <c r="C39" s="496"/>
      <c r="D39" s="496"/>
      <c r="E39" s="496"/>
      <c r="F39" s="496"/>
      <c r="G39" s="496"/>
      <c r="H39" s="496"/>
      <c r="I39" s="496"/>
      <c r="J39" s="203"/>
      <c r="K39" s="494">
        <v>4</v>
      </c>
      <c r="L39" s="494"/>
      <c r="M39" s="494"/>
      <c r="N39" s="494"/>
      <c r="O39" s="494">
        <v>4</v>
      </c>
      <c r="P39" s="494"/>
      <c r="Q39" s="494"/>
      <c r="R39" s="494"/>
      <c r="S39" s="494">
        <v>2</v>
      </c>
      <c r="T39" s="494"/>
      <c r="U39" s="494"/>
      <c r="V39" s="494"/>
      <c r="W39" s="494">
        <v>1</v>
      </c>
      <c r="X39" s="494"/>
      <c r="Y39" s="494"/>
      <c r="Z39" s="494"/>
      <c r="AA39" s="494">
        <v>1</v>
      </c>
      <c r="AB39" s="494"/>
      <c r="AC39" s="494"/>
      <c r="AD39" s="494"/>
      <c r="AE39" s="490" t="s">
        <v>644</v>
      </c>
      <c r="AF39" s="490"/>
      <c r="AG39" s="490"/>
      <c r="AH39" s="490"/>
      <c r="AI39" s="490" t="s">
        <v>644</v>
      </c>
      <c r="AJ39" s="490"/>
      <c r="AK39" s="490"/>
      <c r="AL39" s="490"/>
      <c r="AM39" s="490" t="s">
        <v>644</v>
      </c>
      <c r="AN39" s="490"/>
      <c r="AO39" s="490"/>
      <c r="AP39" s="490"/>
      <c r="AQ39" s="490" t="s">
        <v>644</v>
      </c>
      <c r="AR39" s="490"/>
      <c r="AS39" s="490"/>
      <c r="AT39" s="490"/>
      <c r="AU39" s="490" t="s">
        <v>644</v>
      </c>
      <c r="AV39" s="490"/>
      <c r="AW39" s="490"/>
      <c r="AX39" s="490"/>
      <c r="AY39" s="490" t="s">
        <v>644</v>
      </c>
      <c r="AZ39" s="490"/>
      <c r="BA39" s="490"/>
      <c r="BB39" s="490"/>
    </row>
    <row r="40" spans="1:54" s="192" customFormat="1" ht="9.75" customHeight="1">
      <c r="A40" s="199"/>
      <c r="B40" s="496" t="s">
        <v>340</v>
      </c>
      <c r="C40" s="496"/>
      <c r="D40" s="496"/>
      <c r="E40" s="496"/>
      <c r="F40" s="496"/>
      <c r="G40" s="496"/>
      <c r="H40" s="496"/>
      <c r="I40" s="496"/>
      <c r="J40" s="203"/>
      <c r="K40" s="494">
        <v>2</v>
      </c>
      <c r="L40" s="494"/>
      <c r="M40" s="494"/>
      <c r="N40" s="494"/>
      <c r="O40" s="494">
        <v>2</v>
      </c>
      <c r="P40" s="494"/>
      <c r="Q40" s="494"/>
      <c r="R40" s="494"/>
      <c r="S40" s="494">
        <v>1</v>
      </c>
      <c r="T40" s="494"/>
      <c r="U40" s="494"/>
      <c r="V40" s="494"/>
      <c r="W40" s="490" t="s">
        <v>644</v>
      </c>
      <c r="X40" s="490"/>
      <c r="Y40" s="490"/>
      <c r="Z40" s="490"/>
      <c r="AA40" s="494">
        <v>1</v>
      </c>
      <c r="AB40" s="494"/>
      <c r="AC40" s="494"/>
      <c r="AD40" s="494"/>
      <c r="AE40" s="490" t="s">
        <v>644</v>
      </c>
      <c r="AF40" s="490"/>
      <c r="AG40" s="490"/>
      <c r="AH40" s="490"/>
      <c r="AI40" s="490" t="s">
        <v>644</v>
      </c>
      <c r="AJ40" s="490"/>
      <c r="AK40" s="490"/>
      <c r="AL40" s="490"/>
      <c r="AM40" s="490" t="s">
        <v>644</v>
      </c>
      <c r="AN40" s="490"/>
      <c r="AO40" s="490"/>
      <c r="AP40" s="490"/>
      <c r="AQ40" s="490" t="s">
        <v>644</v>
      </c>
      <c r="AR40" s="490"/>
      <c r="AS40" s="490"/>
      <c r="AT40" s="490"/>
      <c r="AU40" s="490" t="s">
        <v>644</v>
      </c>
      <c r="AV40" s="490"/>
      <c r="AW40" s="490"/>
      <c r="AX40" s="490"/>
      <c r="AY40" s="490" t="s">
        <v>644</v>
      </c>
      <c r="AZ40" s="490"/>
      <c r="BA40" s="490"/>
      <c r="BB40" s="490"/>
    </row>
    <row r="41" spans="1:54" s="192" customFormat="1" ht="9.75" customHeight="1">
      <c r="A41" s="199"/>
      <c r="B41" s="496" t="s">
        <v>341</v>
      </c>
      <c r="C41" s="496"/>
      <c r="D41" s="496"/>
      <c r="E41" s="496"/>
      <c r="F41" s="496"/>
      <c r="G41" s="496"/>
      <c r="H41" s="496"/>
      <c r="I41" s="496"/>
      <c r="J41" s="203"/>
      <c r="K41" s="494">
        <v>5</v>
      </c>
      <c r="L41" s="494"/>
      <c r="M41" s="494"/>
      <c r="N41" s="494"/>
      <c r="O41" s="494">
        <v>5</v>
      </c>
      <c r="P41" s="494"/>
      <c r="Q41" s="494"/>
      <c r="R41" s="494"/>
      <c r="S41" s="494">
        <v>2</v>
      </c>
      <c r="T41" s="494"/>
      <c r="U41" s="494"/>
      <c r="V41" s="494"/>
      <c r="W41" s="494">
        <v>1</v>
      </c>
      <c r="X41" s="494"/>
      <c r="Y41" s="494"/>
      <c r="Z41" s="494"/>
      <c r="AA41" s="494">
        <v>1</v>
      </c>
      <c r="AB41" s="494"/>
      <c r="AC41" s="494"/>
      <c r="AD41" s="494"/>
      <c r="AE41" s="494">
        <v>1</v>
      </c>
      <c r="AF41" s="494"/>
      <c r="AG41" s="494"/>
      <c r="AH41" s="494"/>
      <c r="AI41" s="490" t="s">
        <v>644</v>
      </c>
      <c r="AJ41" s="490"/>
      <c r="AK41" s="490"/>
      <c r="AL41" s="490"/>
      <c r="AM41" s="490" t="s">
        <v>644</v>
      </c>
      <c r="AN41" s="490"/>
      <c r="AO41" s="490"/>
      <c r="AP41" s="490"/>
      <c r="AQ41" s="490" t="s">
        <v>644</v>
      </c>
      <c r="AR41" s="490"/>
      <c r="AS41" s="490"/>
      <c r="AT41" s="490"/>
      <c r="AU41" s="490" t="s">
        <v>644</v>
      </c>
      <c r="AV41" s="490"/>
      <c r="AW41" s="490"/>
      <c r="AX41" s="490"/>
      <c r="AY41" s="490" t="s">
        <v>644</v>
      </c>
      <c r="AZ41" s="490"/>
      <c r="BA41" s="490"/>
      <c r="BB41" s="490"/>
    </row>
    <row r="42" spans="1:54" s="192" customFormat="1" ht="9.75" customHeight="1">
      <c r="A42" s="199"/>
      <c r="B42" s="496" t="s">
        <v>342</v>
      </c>
      <c r="C42" s="496"/>
      <c r="D42" s="496"/>
      <c r="E42" s="496"/>
      <c r="F42" s="496"/>
      <c r="G42" s="496"/>
      <c r="H42" s="496"/>
      <c r="I42" s="496"/>
      <c r="J42" s="203"/>
      <c r="K42" s="494">
        <v>6</v>
      </c>
      <c r="L42" s="494"/>
      <c r="M42" s="494"/>
      <c r="N42" s="494"/>
      <c r="O42" s="494">
        <v>6</v>
      </c>
      <c r="P42" s="494"/>
      <c r="Q42" s="494"/>
      <c r="R42" s="494"/>
      <c r="S42" s="494">
        <v>3</v>
      </c>
      <c r="T42" s="494"/>
      <c r="U42" s="494"/>
      <c r="V42" s="494"/>
      <c r="W42" s="494">
        <v>2</v>
      </c>
      <c r="X42" s="494"/>
      <c r="Y42" s="494"/>
      <c r="Z42" s="494"/>
      <c r="AA42" s="494">
        <v>1</v>
      </c>
      <c r="AB42" s="494"/>
      <c r="AC42" s="494"/>
      <c r="AD42" s="494"/>
      <c r="AE42" s="490" t="s">
        <v>644</v>
      </c>
      <c r="AF42" s="490"/>
      <c r="AG42" s="490"/>
      <c r="AH42" s="490"/>
      <c r="AI42" s="490" t="s">
        <v>644</v>
      </c>
      <c r="AJ42" s="490"/>
      <c r="AK42" s="490"/>
      <c r="AL42" s="490"/>
      <c r="AM42" s="490" t="s">
        <v>644</v>
      </c>
      <c r="AN42" s="490"/>
      <c r="AO42" s="490"/>
      <c r="AP42" s="490"/>
      <c r="AQ42" s="490" t="s">
        <v>644</v>
      </c>
      <c r="AR42" s="490"/>
      <c r="AS42" s="490"/>
      <c r="AT42" s="490"/>
      <c r="AU42" s="490" t="s">
        <v>644</v>
      </c>
      <c r="AV42" s="490"/>
      <c r="AW42" s="490"/>
      <c r="AX42" s="490"/>
      <c r="AY42" s="490" t="s">
        <v>644</v>
      </c>
      <c r="AZ42" s="490"/>
      <c r="BA42" s="490"/>
      <c r="BB42" s="490"/>
    </row>
    <row r="43" spans="1:54" s="192" customFormat="1" ht="9.75" customHeight="1">
      <c r="A43" s="199"/>
      <c r="B43" s="199"/>
      <c r="J43" s="203"/>
      <c r="K43" s="174"/>
      <c r="L43" s="175"/>
      <c r="M43" s="176"/>
      <c r="N43" s="176"/>
      <c r="O43" s="174"/>
      <c r="P43" s="176"/>
      <c r="Q43" s="176"/>
      <c r="R43" s="176"/>
      <c r="S43" s="174"/>
      <c r="T43" s="176"/>
      <c r="U43" s="183"/>
      <c r="V43" s="183"/>
      <c r="W43" s="174"/>
      <c r="X43" s="183"/>
      <c r="Y43" s="183"/>
      <c r="Z43" s="184"/>
      <c r="AA43" s="174"/>
      <c r="AB43" s="184"/>
      <c r="AC43" s="184"/>
      <c r="AD43" s="184"/>
      <c r="AE43" s="174"/>
      <c r="AF43" s="183"/>
      <c r="AG43" s="183"/>
      <c r="AH43" s="183"/>
      <c r="AI43" s="174"/>
      <c r="AJ43" s="184"/>
      <c r="AK43" s="184"/>
      <c r="AL43" s="184"/>
      <c r="AM43" s="174"/>
      <c r="AN43" s="184"/>
      <c r="AO43" s="184"/>
      <c r="AP43" s="184"/>
      <c r="AQ43" s="174"/>
      <c r="AR43" s="184"/>
      <c r="AS43" s="184"/>
      <c r="AT43" s="184"/>
      <c r="AU43" s="174"/>
      <c r="AV43" s="184"/>
      <c r="AW43" s="184"/>
      <c r="AX43" s="184"/>
      <c r="AY43" s="174"/>
      <c r="AZ43" s="184"/>
      <c r="BA43" s="184"/>
      <c r="BB43" s="184"/>
    </row>
    <row r="44" spans="1:54" s="192" customFormat="1" ht="9.75" customHeight="1">
      <c r="A44" s="199"/>
      <c r="B44" s="496" t="s">
        <v>484</v>
      </c>
      <c r="C44" s="496"/>
      <c r="D44" s="496"/>
      <c r="E44" s="496"/>
      <c r="F44" s="496"/>
      <c r="G44" s="496"/>
      <c r="H44" s="496"/>
      <c r="I44" s="496"/>
      <c r="J44" s="203"/>
      <c r="K44" s="494">
        <v>6</v>
      </c>
      <c r="L44" s="494"/>
      <c r="M44" s="494"/>
      <c r="N44" s="494"/>
      <c r="O44" s="494">
        <v>6</v>
      </c>
      <c r="P44" s="494"/>
      <c r="Q44" s="494"/>
      <c r="R44" s="494"/>
      <c r="S44" s="494">
        <v>2</v>
      </c>
      <c r="T44" s="494"/>
      <c r="U44" s="494"/>
      <c r="V44" s="494"/>
      <c r="W44" s="494">
        <v>1</v>
      </c>
      <c r="X44" s="494"/>
      <c r="Y44" s="494"/>
      <c r="Z44" s="494"/>
      <c r="AA44" s="494">
        <v>2</v>
      </c>
      <c r="AB44" s="494"/>
      <c r="AC44" s="494"/>
      <c r="AD44" s="494"/>
      <c r="AE44" s="494">
        <v>1</v>
      </c>
      <c r="AF44" s="494"/>
      <c r="AG44" s="494"/>
      <c r="AH44" s="494"/>
      <c r="AI44" s="490" t="s">
        <v>644</v>
      </c>
      <c r="AJ44" s="490"/>
      <c r="AK44" s="490"/>
      <c r="AL44" s="490"/>
      <c r="AM44" s="490" t="s">
        <v>644</v>
      </c>
      <c r="AN44" s="490"/>
      <c r="AO44" s="490"/>
      <c r="AP44" s="490"/>
      <c r="AQ44" s="490" t="s">
        <v>644</v>
      </c>
      <c r="AR44" s="490"/>
      <c r="AS44" s="490"/>
      <c r="AT44" s="490"/>
      <c r="AU44" s="490" t="s">
        <v>644</v>
      </c>
      <c r="AV44" s="490"/>
      <c r="AW44" s="490"/>
      <c r="AX44" s="490"/>
      <c r="AY44" s="490" t="s">
        <v>644</v>
      </c>
      <c r="AZ44" s="490"/>
      <c r="BA44" s="490"/>
      <c r="BB44" s="490"/>
    </row>
    <row r="45" spans="1:54" s="192" customFormat="1" ht="9.75" customHeight="1">
      <c r="A45" s="199"/>
      <c r="B45" s="501" t="s">
        <v>78</v>
      </c>
      <c r="C45" s="496"/>
      <c r="D45" s="496"/>
      <c r="E45" s="496"/>
      <c r="F45" s="496"/>
      <c r="G45" s="496"/>
      <c r="H45" s="496"/>
      <c r="I45" s="496"/>
      <c r="J45" s="203"/>
      <c r="K45" s="494">
        <v>4</v>
      </c>
      <c r="L45" s="494"/>
      <c r="M45" s="494"/>
      <c r="N45" s="494"/>
      <c r="O45" s="494">
        <v>4</v>
      </c>
      <c r="P45" s="494"/>
      <c r="Q45" s="494"/>
      <c r="R45" s="494"/>
      <c r="S45" s="494">
        <v>2</v>
      </c>
      <c r="T45" s="494"/>
      <c r="U45" s="494"/>
      <c r="V45" s="494"/>
      <c r="W45" s="494">
        <v>1</v>
      </c>
      <c r="X45" s="494"/>
      <c r="Y45" s="494"/>
      <c r="Z45" s="494"/>
      <c r="AA45" s="494">
        <v>1</v>
      </c>
      <c r="AB45" s="494"/>
      <c r="AC45" s="494"/>
      <c r="AD45" s="494"/>
      <c r="AE45" s="490" t="s">
        <v>644</v>
      </c>
      <c r="AF45" s="490"/>
      <c r="AG45" s="490"/>
      <c r="AH45" s="490"/>
      <c r="AI45" s="490" t="s">
        <v>644</v>
      </c>
      <c r="AJ45" s="490"/>
      <c r="AK45" s="490"/>
      <c r="AL45" s="490"/>
      <c r="AM45" s="490" t="s">
        <v>644</v>
      </c>
      <c r="AN45" s="490"/>
      <c r="AO45" s="490"/>
      <c r="AP45" s="490"/>
      <c r="AQ45" s="490" t="s">
        <v>644</v>
      </c>
      <c r="AR45" s="490"/>
      <c r="AS45" s="490"/>
      <c r="AT45" s="490"/>
      <c r="AU45" s="490" t="s">
        <v>644</v>
      </c>
      <c r="AV45" s="490"/>
      <c r="AW45" s="490"/>
      <c r="AX45" s="490"/>
      <c r="AY45" s="490" t="s">
        <v>644</v>
      </c>
      <c r="AZ45" s="490"/>
      <c r="BA45" s="490"/>
      <c r="BB45" s="490"/>
    </row>
    <row r="46" spans="1:54" s="192" customFormat="1" ht="9.75" customHeight="1">
      <c r="A46" s="199"/>
      <c r="B46" s="496" t="s">
        <v>343</v>
      </c>
      <c r="C46" s="496"/>
      <c r="D46" s="496"/>
      <c r="E46" s="496"/>
      <c r="F46" s="496"/>
      <c r="G46" s="496"/>
      <c r="H46" s="496"/>
      <c r="I46" s="496"/>
      <c r="J46" s="203"/>
      <c r="K46" s="494">
        <v>5</v>
      </c>
      <c r="L46" s="494"/>
      <c r="M46" s="494"/>
      <c r="N46" s="494"/>
      <c r="O46" s="494">
        <v>5</v>
      </c>
      <c r="P46" s="494"/>
      <c r="Q46" s="494"/>
      <c r="R46" s="494"/>
      <c r="S46" s="494">
        <v>2</v>
      </c>
      <c r="T46" s="494"/>
      <c r="U46" s="494"/>
      <c r="V46" s="494"/>
      <c r="W46" s="494">
        <v>2</v>
      </c>
      <c r="X46" s="494"/>
      <c r="Y46" s="494"/>
      <c r="Z46" s="494"/>
      <c r="AA46" s="494">
        <v>1</v>
      </c>
      <c r="AB46" s="494"/>
      <c r="AC46" s="494"/>
      <c r="AD46" s="494"/>
      <c r="AE46" s="490" t="s">
        <v>644</v>
      </c>
      <c r="AF46" s="490"/>
      <c r="AG46" s="490"/>
      <c r="AH46" s="490"/>
      <c r="AI46" s="490" t="s">
        <v>644</v>
      </c>
      <c r="AJ46" s="490"/>
      <c r="AK46" s="490"/>
      <c r="AL46" s="490"/>
      <c r="AM46" s="490" t="s">
        <v>644</v>
      </c>
      <c r="AN46" s="490"/>
      <c r="AO46" s="490"/>
      <c r="AP46" s="490"/>
      <c r="AQ46" s="490" t="s">
        <v>644</v>
      </c>
      <c r="AR46" s="490"/>
      <c r="AS46" s="490"/>
      <c r="AT46" s="490"/>
      <c r="AU46" s="490" t="s">
        <v>644</v>
      </c>
      <c r="AV46" s="490"/>
      <c r="AW46" s="490"/>
      <c r="AX46" s="490"/>
      <c r="AY46" s="490" t="s">
        <v>644</v>
      </c>
      <c r="AZ46" s="490"/>
      <c r="BA46" s="490"/>
      <c r="BB46" s="490"/>
    </row>
    <row r="47" spans="1:54" s="192" customFormat="1" ht="9.75" customHeight="1">
      <c r="A47" s="199"/>
      <c r="B47" s="496" t="s">
        <v>368</v>
      </c>
      <c r="C47" s="496"/>
      <c r="D47" s="496"/>
      <c r="E47" s="496"/>
      <c r="F47" s="496"/>
      <c r="G47" s="496"/>
      <c r="H47" s="496"/>
      <c r="I47" s="496"/>
      <c r="J47" s="203"/>
      <c r="K47" s="494">
        <v>5</v>
      </c>
      <c r="L47" s="494"/>
      <c r="M47" s="494"/>
      <c r="N47" s="494"/>
      <c r="O47" s="494">
        <v>5</v>
      </c>
      <c r="P47" s="494"/>
      <c r="Q47" s="494"/>
      <c r="R47" s="494"/>
      <c r="S47" s="494">
        <v>2</v>
      </c>
      <c r="T47" s="494"/>
      <c r="U47" s="494"/>
      <c r="V47" s="494"/>
      <c r="W47" s="494">
        <v>1</v>
      </c>
      <c r="X47" s="494"/>
      <c r="Y47" s="494"/>
      <c r="Z47" s="494"/>
      <c r="AA47" s="494">
        <v>1</v>
      </c>
      <c r="AB47" s="494"/>
      <c r="AC47" s="494"/>
      <c r="AD47" s="494"/>
      <c r="AE47" s="494">
        <v>1</v>
      </c>
      <c r="AF47" s="494"/>
      <c r="AG47" s="494"/>
      <c r="AH47" s="494"/>
      <c r="AI47" s="490" t="s">
        <v>644</v>
      </c>
      <c r="AJ47" s="490"/>
      <c r="AK47" s="490"/>
      <c r="AL47" s="490"/>
      <c r="AM47" s="490" t="s">
        <v>644</v>
      </c>
      <c r="AN47" s="490"/>
      <c r="AO47" s="490"/>
      <c r="AP47" s="490"/>
      <c r="AQ47" s="490" t="s">
        <v>644</v>
      </c>
      <c r="AR47" s="490"/>
      <c r="AS47" s="490"/>
      <c r="AT47" s="490"/>
      <c r="AU47" s="490" t="s">
        <v>644</v>
      </c>
      <c r="AV47" s="490"/>
      <c r="AW47" s="490"/>
      <c r="AX47" s="490"/>
      <c r="AY47" s="490" t="s">
        <v>644</v>
      </c>
      <c r="AZ47" s="490"/>
      <c r="BA47" s="490"/>
      <c r="BB47" s="490"/>
    </row>
    <row r="48" spans="1:54" s="192" customFormat="1" ht="9.75" customHeight="1">
      <c r="A48" s="199"/>
      <c r="B48" s="496" t="s">
        <v>369</v>
      </c>
      <c r="C48" s="496"/>
      <c r="D48" s="496"/>
      <c r="E48" s="496"/>
      <c r="F48" s="496"/>
      <c r="G48" s="496"/>
      <c r="H48" s="496"/>
      <c r="I48" s="496"/>
      <c r="J48" s="203"/>
      <c r="K48" s="494">
        <v>2</v>
      </c>
      <c r="L48" s="494"/>
      <c r="M48" s="494"/>
      <c r="N48" s="494"/>
      <c r="O48" s="494">
        <v>2</v>
      </c>
      <c r="P48" s="494"/>
      <c r="Q48" s="494"/>
      <c r="R48" s="494"/>
      <c r="S48" s="494">
        <v>1</v>
      </c>
      <c r="T48" s="494"/>
      <c r="U48" s="494"/>
      <c r="V48" s="494"/>
      <c r="W48" s="494">
        <v>1</v>
      </c>
      <c r="X48" s="494"/>
      <c r="Y48" s="494"/>
      <c r="Z48" s="494"/>
      <c r="AA48" s="490" t="s">
        <v>644</v>
      </c>
      <c r="AB48" s="490"/>
      <c r="AC48" s="490"/>
      <c r="AD48" s="490"/>
      <c r="AE48" s="490" t="s">
        <v>644</v>
      </c>
      <c r="AF48" s="490"/>
      <c r="AG48" s="490"/>
      <c r="AH48" s="490"/>
      <c r="AI48" s="490" t="s">
        <v>644</v>
      </c>
      <c r="AJ48" s="490"/>
      <c r="AK48" s="490"/>
      <c r="AL48" s="490"/>
      <c r="AM48" s="490" t="s">
        <v>644</v>
      </c>
      <c r="AN48" s="490"/>
      <c r="AO48" s="490"/>
      <c r="AP48" s="490"/>
      <c r="AQ48" s="490" t="s">
        <v>644</v>
      </c>
      <c r="AR48" s="490"/>
      <c r="AS48" s="490"/>
      <c r="AT48" s="490"/>
      <c r="AU48" s="490" t="s">
        <v>644</v>
      </c>
      <c r="AV48" s="490"/>
      <c r="AW48" s="490"/>
      <c r="AX48" s="490"/>
      <c r="AY48" s="490" t="s">
        <v>644</v>
      </c>
      <c r="AZ48" s="490"/>
      <c r="BA48" s="490"/>
      <c r="BB48" s="490"/>
    </row>
    <row r="49" spans="1:54" s="192" customFormat="1" ht="9.75" customHeight="1">
      <c r="A49" s="199"/>
      <c r="B49" s="199"/>
      <c r="J49" s="203"/>
      <c r="K49" s="174"/>
      <c r="L49" s="175"/>
      <c r="M49" s="176"/>
      <c r="N49" s="176"/>
      <c r="O49" s="174"/>
      <c r="P49" s="176"/>
      <c r="Q49" s="176"/>
      <c r="R49" s="176"/>
      <c r="S49" s="174"/>
      <c r="T49" s="176"/>
      <c r="U49" s="176"/>
      <c r="V49" s="176"/>
      <c r="W49" s="174"/>
      <c r="X49" s="176"/>
      <c r="Y49" s="176"/>
      <c r="Z49" s="176"/>
      <c r="AA49" s="174"/>
      <c r="AB49" s="176"/>
      <c r="AC49" s="176"/>
      <c r="AD49" s="176"/>
      <c r="AE49" s="174"/>
      <c r="AF49" s="176"/>
      <c r="AG49" s="176"/>
      <c r="AH49" s="176"/>
      <c r="AI49" s="174"/>
      <c r="AJ49" s="176"/>
      <c r="AK49" s="176"/>
      <c r="AL49" s="176"/>
      <c r="AM49" s="174"/>
      <c r="AN49" s="176"/>
      <c r="AO49" s="176"/>
      <c r="AP49" s="176"/>
      <c r="AQ49" s="174"/>
      <c r="AR49" s="176"/>
      <c r="AS49" s="176"/>
      <c r="AT49" s="176"/>
      <c r="AU49" s="174"/>
      <c r="AV49" s="176"/>
      <c r="AW49" s="176"/>
      <c r="AX49" s="176"/>
      <c r="AY49" s="174"/>
      <c r="AZ49" s="176"/>
      <c r="BA49" s="176"/>
      <c r="BB49" s="176"/>
    </row>
    <row r="50" spans="1:54" s="192" customFormat="1" ht="9.75" customHeight="1">
      <c r="A50" s="199"/>
      <c r="B50" s="496" t="s">
        <v>370</v>
      </c>
      <c r="C50" s="496"/>
      <c r="D50" s="496"/>
      <c r="E50" s="496"/>
      <c r="F50" s="496"/>
      <c r="G50" s="496"/>
      <c r="H50" s="496"/>
      <c r="I50" s="496"/>
      <c r="J50" s="203"/>
      <c r="K50" s="494">
        <v>1</v>
      </c>
      <c r="L50" s="494"/>
      <c r="M50" s="494"/>
      <c r="N50" s="494"/>
      <c r="O50" s="494">
        <v>1</v>
      </c>
      <c r="P50" s="494"/>
      <c r="Q50" s="494"/>
      <c r="R50" s="494"/>
      <c r="S50" s="495">
        <v>1</v>
      </c>
      <c r="T50" s="506"/>
      <c r="U50" s="506"/>
      <c r="V50" s="506"/>
      <c r="W50" s="490" t="s">
        <v>644</v>
      </c>
      <c r="X50" s="490"/>
      <c r="Y50" s="490"/>
      <c r="Z50" s="490"/>
      <c r="AA50" s="490" t="s">
        <v>644</v>
      </c>
      <c r="AB50" s="490"/>
      <c r="AC50" s="490"/>
      <c r="AD50" s="490"/>
      <c r="AE50" s="490" t="s">
        <v>644</v>
      </c>
      <c r="AF50" s="490"/>
      <c r="AG50" s="490"/>
      <c r="AH50" s="490"/>
      <c r="AI50" s="490" t="s">
        <v>644</v>
      </c>
      <c r="AJ50" s="490"/>
      <c r="AK50" s="490"/>
      <c r="AL50" s="490"/>
      <c r="AM50" s="490" t="s">
        <v>644</v>
      </c>
      <c r="AN50" s="490"/>
      <c r="AO50" s="490"/>
      <c r="AP50" s="490"/>
      <c r="AQ50" s="490" t="s">
        <v>644</v>
      </c>
      <c r="AR50" s="490"/>
      <c r="AS50" s="490"/>
      <c r="AT50" s="490"/>
      <c r="AU50" s="490" t="s">
        <v>644</v>
      </c>
      <c r="AV50" s="490"/>
      <c r="AW50" s="490"/>
      <c r="AX50" s="490"/>
      <c r="AY50" s="490" t="s">
        <v>644</v>
      </c>
      <c r="AZ50" s="490"/>
      <c r="BA50" s="490"/>
      <c r="BB50" s="490"/>
    </row>
    <row r="51" spans="1:54" s="192" customFormat="1" ht="9.75" customHeight="1">
      <c r="A51" s="199"/>
      <c r="B51" s="496" t="s">
        <v>371</v>
      </c>
      <c r="C51" s="496"/>
      <c r="D51" s="496"/>
      <c r="E51" s="496"/>
      <c r="F51" s="496"/>
      <c r="G51" s="496"/>
      <c r="H51" s="496"/>
      <c r="I51" s="496"/>
      <c r="J51" s="203"/>
      <c r="K51" s="494">
        <v>2</v>
      </c>
      <c r="L51" s="494"/>
      <c r="M51" s="494"/>
      <c r="N51" s="494"/>
      <c r="O51" s="494">
        <v>2</v>
      </c>
      <c r="P51" s="494"/>
      <c r="Q51" s="494"/>
      <c r="R51" s="494"/>
      <c r="S51" s="494">
        <v>1</v>
      </c>
      <c r="T51" s="494"/>
      <c r="U51" s="494"/>
      <c r="V51" s="494"/>
      <c r="W51" s="495">
        <v>1</v>
      </c>
      <c r="X51" s="495"/>
      <c r="Y51" s="495"/>
      <c r="Z51" s="495"/>
      <c r="AA51" s="490" t="s">
        <v>644</v>
      </c>
      <c r="AB51" s="490"/>
      <c r="AC51" s="490"/>
      <c r="AD51" s="490"/>
      <c r="AE51" s="490" t="s">
        <v>644</v>
      </c>
      <c r="AF51" s="490"/>
      <c r="AG51" s="490"/>
      <c r="AH51" s="490"/>
      <c r="AI51" s="490" t="s">
        <v>644</v>
      </c>
      <c r="AJ51" s="490"/>
      <c r="AK51" s="490"/>
      <c r="AL51" s="490"/>
      <c r="AM51" s="490" t="s">
        <v>644</v>
      </c>
      <c r="AN51" s="490"/>
      <c r="AO51" s="490"/>
      <c r="AP51" s="490"/>
      <c r="AQ51" s="490" t="s">
        <v>644</v>
      </c>
      <c r="AR51" s="490"/>
      <c r="AS51" s="490"/>
      <c r="AT51" s="490"/>
      <c r="AU51" s="490" t="s">
        <v>644</v>
      </c>
      <c r="AV51" s="490"/>
      <c r="AW51" s="490"/>
      <c r="AX51" s="490"/>
      <c r="AY51" s="490" t="s">
        <v>644</v>
      </c>
      <c r="AZ51" s="490"/>
      <c r="BA51" s="490"/>
      <c r="BB51" s="490"/>
    </row>
    <row r="52" spans="1:54" s="192" customFormat="1" ht="9.75" customHeight="1">
      <c r="A52" s="199"/>
      <c r="B52" s="496" t="s">
        <v>372</v>
      </c>
      <c r="C52" s="496"/>
      <c r="D52" s="496"/>
      <c r="E52" s="496"/>
      <c r="F52" s="496"/>
      <c r="G52" s="496"/>
      <c r="H52" s="496"/>
      <c r="I52" s="496"/>
      <c r="J52" s="203"/>
      <c r="K52" s="494">
        <v>1</v>
      </c>
      <c r="L52" s="494"/>
      <c r="M52" s="494"/>
      <c r="N52" s="494"/>
      <c r="O52" s="494">
        <v>1</v>
      </c>
      <c r="P52" s="494"/>
      <c r="Q52" s="494"/>
      <c r="R52" s="494"/>
      <c r="S52" s="494">
        <v>1</v>
      </c>
      <c r="T52" s="494"/>
      <c r="U52" s="494"/>
      <c r="V52" s="494"/>
      <c r="W52" s="490" t="s">
        <v>644</v>
      </c>
      <c r="X52" s="490"/>
      <c r="Y52" s="490"/>
      <c r="Z52" s="490"/>
      <c r="AA52" s="490" t="s">
        <v>644</v>
      </c>
      <c r="AB52" s="490"/>
      <c r="AC52" s="490"/>
      <c r="AD52" s="490"/>
      <c r="AE52" s="490" t="s">
        <v>644</v>
      </c>
      <c r="AF52" s="490"/>
      <c r="AG52" s="490"/>
      <c r="AH52" s="490"/>
      <c r="AI52" s="490" t="s">
        <v>644</v>
      </c>
      <c r="AJ52" s="490"/>
      <c r="AK52" s="490"/>
      <c r="AL52" s="490"/>
      <c r="AM52" s="490" t="s">
        <v>644</v>
      </c>
      <c r="AN52" s="490"/>
      <c r="AO52" s="490"/>
      <c r="AP52" s="490"/>
      <c r="AQ52" s="490" t="s">
        <v>644</v>
      </c>
      <c r="AR52" s="490"/>
      <c r="AS52" s="490"/>
      <c r="AT52" s="490"/>
      <c r="AU52" s="490" t="s">
        <v>644</v>
      </c>
      <c r="AV52" s="490"/>
      <c r="AW52" s="490"/>
      <c r="AX52" s="490"/>
      <c r="AY52" s="490" t="s">
        <v>644</v>
      </c>
      <c r="AZ52" s="490"/>
      <c r="BA52" s="490"/>
      <c r="BB52" s="490"/>
    </row>
    <row r="53" spans="1:54" s="192" customFormat="1" ht="9.75" customHeight="1">
      <c r="A53" s="199"/>
      <c r="B53" s="496" t="s">
        <v>373</v>
      </c>
      <c r="C53" s="496"/>
      <c r="D53" s="496"/>
      <c r="E53" s="496"/>
      <c r="F53" s="496"/>
      <c r="G53" s="496"/>
      <c r="H53" s="496"/>
      <c r="I53" s="496"/>
      <c r="J53" s="203"/>
      <c r="K53" s="494">
        <v>2</v>
      </c>
      <c r="L53" s="494"/>
      <c r="M53" s="494"/>
      <c r="N53" s="494"/>
      <c r="O53" s="494">
        <v>2</v>
      </c>
      <c r="P53" s="494"/>
      <c r="Q53" s="494"/>
      <c r="R53" s="494"/>
      <c r="S53" s="494">
        <v>1</v>
      </c>
      <c r="T53" s="494"/>
      <c r="U53" s="494"/>
      <c r="V53" s="494"/>
      <c r="W53" s="495">
        <v>1</v>
      </c>
      <c r="X53" s="495"/>
      <c r="Y53" s="495"/>
      <c r="Z53" s="495"/>
      <c r="AA53" s="490" t="s">
        <v>644</v>
      </c>
      <c r="AB53" s="490"/>
      <c r="AC53" s="490"/>
      <c r="AD53" s="490"/>
      <c r="AE53" s="490" t="s">
        <v>644</v>
      </c>
      <c r="AF53" s="490"/>
      <c r="AG53" s="490"/>
      <c r="AH53" s="490"/>
      <c r="AI53" s="490" t="s">
        <v>644</v>
      </c>
      <c r="AJ53" s="490"/>
      <c r="AK53" s="490"/>
      <c r="AL53" s="490"/>
      <c r="AM53" s="490" t="s">
        <v>644</v>
      </c>
      <c r="AN53" s="490"/>
      <c r="AO53" s="490"/>
      <c r="AP53" s="490"/>
      <c r="AQ53" s="490" t="s">
        <v>644</v>
      </c>
      <c r="AR53" s="490"/>
      <c r="AS53" s="490"/>
      <c r="AT53" s="490"/>
      <c r="AU53" s="490" t="s">
        <v>644</v>
      </c>
      <c r="AV53" s="490"/>
      <c r="AW53" s="490"/>
      <c r="AX53" s="490"/>
      <c r="AY53" s="490" t="s">
        <v>644</v>
      </c>
      <c r="AZ53" s="490"/>
      <c r="BA53" s="490"/>
      <c r="BB53" s="490"/>
    </row>
    <row r="54" spans="1:54" s="192" customFormat="1" ht="9.75" customHeight="1">
      <c r="A54" s="199"/>
      <c r="B54" s="500" t="s">
        <v>374</v>
      </c>
      <c r="C54" s="500"/>
      <c r="D54" s="500"/>
      <c r="E54" s="500"/>
      <c r="F54" s="500"/>
      <c r="G54" s="500"/>
      <c r="H54" s="500"/>
      <c r="I54" s="500"/>
      <c r="J54" s="203"/>
      <c r="K54" s="494">
        <v>1</v>
      </c>
      <c r="L54" s="494"/>
      <c r="M54" s="494"/>
      <c r="N54" s="494"/>
      <c r="O54" s="494">
        <v>1</v>
      </c>
      <c r="P54" s="494"/>
      <c r="Q54" s="494"/>
      <c r="R54" s="494"/>
      <c r="S54" s="490" t="s">
        <v>644</v>
      </c>
      <c r="T54" s="490"/>
      <c r="U54" s="490"/>
      <c r="V54" s="490"/>
      <c r="W54" s="490" t="s">
        <v>644</v>
      </c>
      <c r="X54" s="490"/>
      <c r="Y54" s="490"/>
      <c r="Z54" s="490"/>
      <c r="AA54" s="490" t="s">
        <v>644</v>
      </c>
      <c r="AB54" s="490"/>
      <c r="AC54" s="490"/>
      <c r="AD54" s="490"/>
      <c r="AE54" s="490" t="s">
        <v>644</v>
      </c>
      <c r="AF54" s="490"/>
      <c r="AG54" s="490"/>
      <c r="AH54" s="490"/>
      <c r="AI54" s="495">
        <v>1</v>
      </c>
      <c r="AJ54" s="495"/>
      <c r="AK54" s="495"/>
      <c r="AL54" s="495"/>
      <c r="AM54" s="490" t="s">
        <v>644</v>
      </c>
      <c r="AN54" s="490"/>
      <c r="AO54" s="490"/>
      <c r="AP54" s="490"/>
      <c r="AQ54" s="490" t="s">
        <v>644</v>
      </c>
      <c r="AR54" s="490"/>
      <c r="AS54" s="490"/>
      <c r="AT54" s="490"/>
      <c r="AU54" s="490" t="s">
        <v>644</v>
      </c>
      <c r="AV54" s="490"/>
      <c r="AW54" s="490"/>
      <c r="AX54" s="490"/>
      <c r="AY54" s="490" t="s">
        <v>644</v>
      </c>
      <c r="AZ54" s="490"/>
      <c r="BA54" s="490"/>
      <c r="BB54" s="490"/>
    </row>
    <row r="55" spans="1:54" s="192" customFormat="1" ht="9.75" customHeight="1">
      <c r="A55" s="199"/>
      <c r="B55" s="199"/>
      <c r="J55" s="203"/>
      <c r="K55" s="174"/>
      <c r="L55" s="175"/>
      <c r="M55" s="176"/>
      <c r="N55" s="176"/>
      <c r="O55" s="174"/>
      <c r="P55" s="176"/>
      <c r="Q55" s="176"/>
      <c r="R55" s="176"/>
      <c r="S55" s="174"/>
      <c r="T55" s="176"/>
      <c r="U55" s="176"/>
      <c r="V55" s="176"/>
      <c r="W55" s="174"/>
      <c r="X55" s="176"/>
      <c r="Y55" s="176"/>
      <c r="Z55" s="176"/>
      <c r="AA55" s="174"/>
      <c r="AB55" s="176"/>
      <c r="AC55" s="176"/>
      <c r="AD55" s="176"/>
      <c r="AE55" s="174"/>
      <c r="AF55" s="176"/>
      <c r="AG55" s="176"/>
      <c r="AH55" s="176"/>
      <c r="AI55" s="174"/>
      <c r="AJ55" s="176"/>
      <c r="AK55" s="176"/>
      <c r="AL55" s="176"/>
      <c r="AM55" s="174"/>
      <c r="AN55" s="176"/>
      <c r="AO55" s="176"/>
      <c r="AP55" s="176"/>
      <c r="AQ55" s="174"/>
      <c r="AR55" s="176"/>
      <c r="AS55" s="176"/>
      <c r="AT55" s="176"/>
      <c r="AU55" s="174"/>
      <c r="AV55" s="176"/>
      <c r="AW55" s="176"/>
      <c r="AX55" s="176"/>
      <c r="AY55" s="174"/>
      <c r="AZ55" s="176"/>
      <c r="BA55" s="176"/>
      <c r="BB55" s="176"/>
    </row>
    <row r="56" spans="1:54" s="192" customFormat="1" ht="9.75" customHeight="1">
      <c r="A56" s="199"/>
      <c r="B56" s="496" t="s">
        <v>375</v>
      </c>
      <c r="C56" s="496"/>
      <c r="D56" s="496"/>
      <c r="E56" s="496"/>
      <c r="F56" s="496"/>
      <c r="G56" s="496"/>
      <c r="H56" s="496"/>
      <c r="I56" s="496"/>
      <c r="J56" s="203"/>
      <c r="K56" s="494">
        <v>3</v>
      </c>
      <c r="L56" s="494"/>
      <c r="M56" s="494"/>
      <c r="N56" s="494"/>
      <c r="O56" s="494">
        <v>3</v>
      </c>
      <c r="P56" s="494"/>
      <c r="Q56" s="494"/>
      <c r="R56" s="494"/>
      <c r="S56" s="494">
        <v>1</v>
      </c>
      <c r="T56" s="494"/>
      <c r="U56" s="494"/>
      <c r="V56" s="494"/>
      <c r="W56" s="494">
        <v>1</v>
      </c>
      <c r="X56" s="494"/>
      <c r="Y56" s="494"/>
      <c r="Z56" s="494"/>
      <c r="AA56" s="494">
        <v>1</v>
      </c>
      <c r="AB56" s="494"/>
      <c r="AC56" s="494"/>
      <c r="AD56" s="494"/>
      <c r="AE56" s="490" t="s">
        <v>644</v>
      </c>
      <c r="AF56" s="490"/>
      <c r="AG56" s="490"/>
      <c r="AH56" s="490"/>
      <c r="AI56" s="490" t="s">
        <v>644</v>
      </c>
      <c r="AJ56" s="490"/>
      <c r="AK56" s="490"/>
      <c r="AL56" s="490"/>
      <c r="AM56" s="490" t="s">
        <v>644</v>
      </c>
      <c r="AN56" s="490"/>
      <c r="AO56" s="490"/>
      <c r="AP56" s="490"/>
      <c r="AQ56" s="490" t="s">
        <v>644</v>
      </c>
      <c r="AR56" s="490"/>
      <c r="AS56" s="490"/>
      <c r="AT56" s="490"/>
      <c r="AU56" s="490" t="s">
        <v>644</v>
      </c>
      <c r="AV56" s="490"/>
      <c r="AW56" s="490"/>
      <c r="AX56" s="490"/>
      <c r="AY56" s="490" t="s">
        <v>644</v>
      </c>
      <c r="AZ56" s="490"/>
      <c r="BA56" s="490"/>
      <c r="BB56" s="490"/>
    </row>
    <row r="57" spans="1:54" s="192" customFormat="1" ht="9.75" customHeight="1">
      <c r="A57" s="199"/>
      <c r="B57" s="496" t="s">
        <v>376</v>
      </c>
      <c r="C57" s="496"/>
      <c r="D57" s="496"/>
      <c r="E57" s="496"/>
      <c r="F57" s="496"/>
      <c r="G57" s="496"/>
      <c r="H57" s="496"/>
      <c r="I57" s="496"/>
      <c r="J57" s="203"/>
      <c r="K57" s="494">
        <v>1</v>
      </c>
      <c r="L57" s="494"/>
      <c r="M57" s="494"/>
      <c r="N57" s="494"/>
      <c r="O57" s="494">
        <v>1</v>
      </c>
      <c r="P57" s="494"/>
      <c r="Q57" s="494"/>
      <c r="R57" s="494"/>
      <c r="S57" s="495">
        <v>1</v>
      </c>
      <c r="T57" s="506"/>
      <c r="U57" s="506"/>
      <c r="V57" s="506"/>
      <c r="W57" s="490" t="s">
        <v>644</v>
      </c>
      <c r="X57" s="490"/>
      <c r="Y57" s="490"/>
      <c r="Z57" s="490"/>
      <c r="AA57" s="490" t="s">
        <v>644</v>
      </c>
      <c r="AB57" s="490"/>
      <c r="AC57" s="490"/>
      <c r="AD57" s="490"/>
      <c r="AE57" s="490" t="s">
        <v>644</v>
      </c>
      <c r="AF57" s="490"/>
      <c r="AG57" s="490"/>
      <c r="AH57" s="490"/>
      <c r="AI57" s="490" t="s">
        <v>644</v>
      </c>
      <c r="AJ57" s="490"/>
      <c r="AK57" s="490"/>
      <c r="AL57" s="490"/>
      <c r="AM57" s="490" t="s">
        <v>644</v>
      </c>
      <c r="AN57" s="490"/>
      <c r="AO57" s="490"/>
      <c r="AP57" s="490"/>
      <c r="AQ57" s="490" t="s">
        <v>644</v>
      </c>
      <c r="AR57" s="490"/>
      <c r="AS57" s="490"/>
      <c r="AT57" s="490"/>
      <c r="AU57" s="490" t="s">
        <v>644</v>
      </c>
      <c r="AV57" s="490"/>
      <c r="AW57" s="490"/>
      <c r="AX57" s="490"/>
      <c r="AY57" s="490" t="s">
        <v>644</v>
      </c>
      <c r="AZ57" s="490"/>
      <c r="BA57" s="490"/>
      <c r="BB57" s="490"/>
    </row>
    <row r="58" spans="1:54" s="192" customFormat="1" ht="9.75" customHeight="1">
      <c r="A58" s="199"/>
      <c r="B58" s="496" t="s">
        <v>377</v>
      </c>
      <c r="C58" s="496"/>
      <c r="D58" s="496"/>
      <c r="E58" s="496"/>
      <c r="F58" s="496"/>
      <c r="G58" s="496"/>
      <c r="H58" s="496"/>
      <c r="I58" s="496"/>
      <c r="J58" s="203"/>
      <c r="K58" s="494">
        <v>2</v>
      </c>
      <c r="L58" s="494"/>
      <c r="M58" s="494"/>
      <c r="N58" s="494"/>
      <c r="O58" s="494">
        <v>2</v>
      </c>
      <c r="P58" s="494"/>
      <c r="Q58" s="494"/>
      <c r="R58" s="494"/>
      <c r="S58" s="494">
        <v>1</v>
      </c>
      <c r="T58" s="494"/>
      <c r="U58" s="494"/>
      <c r="V58" s="494"/>
      <c r="W58" s="495">
        <v>1</v>
      </c>
      <c r="X58" s="495"/>
      <c r="Y58" s="495"/>
      <c r="Z58" s="495"/>
      <c r="AA58" s="490" t="s">
        <v>644</v>
      </c>
      <c r="AB58" s="490"/>
      <c r="AC58" s="490"/>
      <c r="AD58" s="490"/>
      <c r="AE58" s="490" t="s">
        <v>644</v>
      </c>
      <c r="AF58" s="490"/>
      <c r="AG58" s="490"/>
      <c r="AH58" s="490"/>
      <c r="AI58" s="490" t="s">
        <v>644</v>
      </c>
      <c r="AJ58" s="490"/>
      <c r="AK58" s="490"/>
      <c r="AL58" s="490"/>
      <c r="AM58" s="490" t="s">
        <v>644</v>
      </c>
      <c r="AN58" s="490"/>
      <c r="AO58" s="490"/>
      <c r="AP58" s="490"/>
      <c r="AQ58" s="490" t="s">
        <v>644</v>
      </c>
      <c r="AR58" s="490"/>
      <c r="AS58" s="490"/>
      <c r="AT58" s="490"/>
      <c r="AU58" s="490" t="s">
        <v>644</v>
      </c>
      <c r="AV58" s="490"/>
      <c r="AW58" s="490"/>
      <c r="AX58" s="490"/>
      <c r="AY58" s="490" t="s">
        <v>644</v>
      </c>
      <c r="AZ58" s="490"/>
      <c r="BA58" s="490"/>
      <c r="BB58" s="490"/>
    </row>
    <row r="59" spans="1:54" s="192" customFormat="1" ht="9.75" customHeight="1">
      <c r="A59" s="199"/>
      <c r="B59" s="496" t="s">
        <v>378</v>
      </c>
      <c r="C59" s="496"/>
      <c r="D59" s="496"/>
      <c r="E59" s="496"/>
      <c r="F59" s="496"/>
      <c r="G59" s="496"/>
      <c r="H59" s="496"/>
      <c r="I59" s="496"/>
      <c r="J59" s="203"/>
      <c r="K59" s="494">
        <v>2</v>
      </c>
      <c r="L59" s="494"/>
      <c r="M59" s="494"/>
      <c r="N59" s="494"/>
      <c r="O59" s="494">
        <v>2</v>
      </c>
      <c r="P59" s="494"/>
      <c r="Q59" s="494"/>
      <c r="R59" s="494"/>
      <c r="S59" s="494">
        <v>1</v>
      </c>
      <c r="T59" s="494"/>
      <c r="U59" s="494"/>
      <c r="V59" s="494"/>
      <c r="W59" s="495">
        <v>1</v>
      </c>
      <c r="X59" s="495"/>
      <c r="Y59" s="495"/>
      <c r="Z59" s="495"/>
      <c r="AA59" s="490" t="s">
        <v>644</v>
      </c>
      <c r="AB59" s="490"/>
      <c r="AC59" s="490"/>
      <c r="AD59" s="490"/>
      <c r="AE59" s="490" t="s">
        <v>644</v>
      </c>
      <c r="AF59" s="490"/>
      <c r="AG59" s="490"/>
      <c r="AH59" s="490"/>
      <c r="AI59" s="490" t="s">
        <v>644</v>
      </c>
      <c r="AJ59" s="490"/>
      <c r="AK59" s="490"/>
      <c r="AL59" s="490"/>
      <c r="AM59" s="490" t="s">
        <v>644</v>
      </c>
      <c r="AN59" s="490"/>
      <c r="AO59" s="490"/>
      <c r="AP59" s="490"/>
      <c r="AQ59" s="490" t="s">
        <v>644</v>
      </c>
      <c r="AR59" s="490"/>
      <c r="AS59" s="490"/>
      <c r="AT59" s="490"/>
      <c r="AU59" s="490" t="s">
        <v>644</v>
      </c>
      <c r="AV59" s="490"/>
      <c r="AW59" s="490"/>
      <c r="AX59" s="490"/>
      <c r="AY59" s="490" t="s">
        <v>644</v>
      </c>
      <c r="AZ59" s="490"/>
      <c r="BA59" s="490"/>
      <c r="BB59" s="490"/>
    </row>
    <row r="60" spans="1:54" s="192" customFormat="1" ht="9.75" customHeight="1">
      <c r="A60" s="199"/>
      <c r="B60" s="496" t="s">
        <v>379</v>
      </c>
      <c r="C60" s="496"/>
      <c r="D60" s="496"/>
      <c r="E60" s="496"/>
      <c r="F60" s="496"/>
      <c r="G60" s="496"/>
      <c r="H60" s="496"/>
      <c r="I60" s="496"/>
      <c r="J60" s="203"/>
      <c r="K60" s="494">
        <v>2</v>
      </c>
      <c r="L60" s="494"/>
      <c r="M60" s="494"/>
      <c r="N60" s="494"/>
      <c r="O60" s="494">
        <v>2</v>
      </c>
      <c r="P60" s="494"/>
      <c r="Q60" s="494"/>
      <c r="R60" s="494"/>
      <c r="S60" s="494">
        <v>1</v>
      </c>
      <c r="T60" s="494"/>
      <c r="U60" s="494"/>
      <c r="V60" s="494"/>
      <c r="W60" s="494">
        <v>1</v>
      </c>
      <c r="X60" s="494"/>
      <c r="Y60" s="494"/>
      <c r="Z60" s="494"/>
      <c r="AA60" s="490" t="s">
        <v>644</v>
      </c>
      <c r="AB60" s="490"/>
      <c r="AC60" s="490"/>
      <c r="AD60" s="490"/>
      <c r="AE60" s="490" t="s">
        <v>644</v>
      </c>
      <c r="AF60" s="490"/>
      <c r="AG60" s="490"/>
      <c r="AH60" s="490"/>
      <c r="AI60" s="490" t="s">
        <v>644</v>
      </c>
      <c r="AJ60" s="490"/>
      <c r="AK60" s="490"/>
      <c r="AL60" s="490"/>
      <c r="AM60" s="490" t="s">
        <v>644</v>
      </c>
      <c r="AN60" s="490"/>
      <c r="AO60" s="490"/>
      <c r="AP60" s="490"/>
      <c r="AQ60" s="490" t="s">
        <v>644</v>
      </c>
      <c r="AR60" s="490"/>
      <c r="AS60" s="490"/>
      <c r="AT60" s="490"/>
      <c r="AU60" s="490" t="s">
        <v>644</v>
      </c>
      <c r="AV60" s="490"/>
      <c r="AW60" s="490"/>
      <c r="AX60" s="490"/>
      <c r="AY60" s="490" t="s">
        <v>644</v>
      </c>
      <c r="AZ60" s="490"/>
      <c r="BA60" s="490"/>
      <c r="BB60" s="490"/>
    </row>
    <row r="61" spans="1:54" s="192" customFormat="1" ht="9.75" customHeight="1">
      <c r="A61" s="199"/>
      <c r="B61" s="496" t="s">
        <v>380</v>
      </c>
      <c r="C61" s="496"/>
      <c r="D61" s="496"/>
      <c r="E61" s="496"/>
      <c r="F61" s="496"/>
      <c r="G61" s="496"/>
      <c r="H61" s="496"/>
      <c r="I61" s="496"/>
      <c r="J61" s="203"/>
      <c r="K61" s="494">
        <v>2</v>
      </c>
      <c r="L61" s="494"/>
      <c r="M61" s="494"/>
      <c r="N61" s="494"/>
      <c r="O61" s="494">
        <v>2</v>
      </c>
      <c r="P61" s="494"/>
      <c r="Q61" s="494"/>
      <c r="R61" s="494"/>
      <c r="S61" s="494">
        <v>1</v>
      </c>
      <c r="T61" s="494"/>
      <c r="U61" s="494"/>
      <c r="V61" s="494"/>
      <c r="W61" s="495">
        <v>1</v>
      </c>
      <c r="X61" s="495"/>
      <c r="Y61" s="495"/>
      <c r="Z61" s="495"/>
      <c r="AA61" s="490" t="s">
        <v>644</v>
      </c>
      <c r="AB61" s="490"/>
      <c r="AC61" s="490"/>
      <c r="AD61" s="490"/>
      <c r="AE61" s="490" t="s">
        <v>644</v>
      </c>
      <c r="AF61" s="490"/>
      <c r="AG61" s="490"/>
      <c r="AH61" s="490"/>
      <c r="AI61" s="490" t="s">
        <v>644</v>
      </c>
      <c r="AJ61" s="490"/>
      <c r="AK61" s="490"/>
      <c r="AL61" s="490"/>
      <c r="AM61" s="490" t="s">
        <v>644</v>
      </c>
      <c r="AN61" s="490"/>
      <c r="AO61" s="490"/>
      <c r="AP61" s="490"/>
      <c r="AQ61" s="490" t="s">
        <v>644</v>
      </c>
      <c r="AR61" s="490"/>
      <c r="AS61" s="490"/>
      <c r="AT61" s="490"/>
      <c r="AU61" s="490" t="s">
        <v>644</v>
      </c>
      <c r="AV61" s="490"/>
      <c r="AW61" s="490"/>
      <c r="AX61" s="490"/>
      <c r="AY61" s="490" t="s">
        <v>644</v>
      </c>
      <c r="AZ61" s="490"/>
      <c r="BA61" s="490"/>
      <c r="BB61" s="490"/>
    </row>
    <row r="62" spans="1:54" s="192" customFormat="1" ht="9.75" customHeight="1">
      <c r="A62" s="199"/>
      <c r="B62" s="496" t="s">
        <v>381</v>
      </c>
      <c r="C62" s="496"/>
      <c r="D62" s="496"/>
      <c r="E62" s="496"/>
      <c r="F62" s="496"/>
      <c r="G62" s="496"/>
      <c r="H62" s="496"/>
      <c r="I62" s="496"/>
      <c r="J62" s="203"/>
      <c r="K62" s="494">
        <v>2</v>
      </c>
      <c r="L62" s="494"/>
      <c r="M62" s="494"/>
      <c r="N62" s="494"/>
      <c r="O62" s="494">
        <v>2</v>
      </c>
      <c r="P62" s="494"/>
      <c r="Q62" s="494"/>
      <c r="R62" s="494"/>
      <c r="S62" s="494">
        <v>1</v>
      </c>
      <c r="T62" s="494"/>
      <c r="U62" s="494"/>
      <c r="V62" s="494"/>
      <c r="W62" s="495">
        <v>1</v>
      </c>
      <c r="X62" s="495"/>
      <c r="Y62" s="495"/>
      <c r="Z62" s="495"/>
      <c r="AA62" s="490" t="s">
        <v>644</v>
      </c>
      <c r="AB62" s="490"/>
      <c r="AC62" s="490"/>
      <c r="AD62" s="490"/>
      <c r="AE62" s="490" t="s">
        <v>644</v>
      </c>
      <c r="AF62" s="490"/>
      <c r="AG62" s="490"/>
      <c r="AH62" s="490"/>
      <c r="AI62" s="490" t="s">
        <v>644</v>
      </c>
      <c r="AJ62" s="490"/>
      <c r="AK62" s="490"/>
      <c r="AL62" s="490"/>
      <c r="AM62" s="490" t="s">
        <v>644</v>
      </c>
      <c r="AN62" s="490"/>
      <c r="AO62" s="490"/>
      <c r="AP62" s="490"/>
      <c r="AQ62" s="490" t="s">
        <v>644</v>
      </c>
      <c r="AR62" s="490"/>
      <c r="AS62" s="490"/>
      <c r="AT62" s="490"/>
      <c r="AU62" s="490" t="s">
        <v>644</v>
      </c>
      <c r="AV62" s="490"/>
      <c r="AW62" s="490"/>
      <c r="AX62" s="490"/>
      <c r="AY62" s="490" t="s">
        <v>644</v>
      </c>
      <c r="AZ62" s="490"/>
      <c r="BA62" s="490"/>
      <c r="BB62" s="490"/>
    </row>
    <row r="63" spans="1:54" s="192" customFormat="1" ht="9.75" customHeight="1">
      <c r="A63" s="199"/>
      <c r="B63" s="199"/>
      <c r="J63" s="203"/>
      <c r="K63" s="174"/>
      <c r="L63" s="175"/>
      <c r="M63" s="176"/>
      <c r="N63" s="176"/>
      <c r="O63" s="174"/>
      <c r="P63" s="176"/>
      <c r="Q63" s="176"/>
      <c r="R63" s="176"/>
      <c r="S63" s="174"/>
      <c r="T63" s="176"/>
      <c r="U63" s="176"/>
      <c r="V63" s="176"/>
      <c r="W63" s="174"/>
      <c r="X63" s="176"/>
      <c r="Y63" s="176"/>
      <c r="Z63" s="176"/>
      <c r="AA63" s="174"/>
      <c r="AB63" s="176"/>
      <c r="AC63" s="176"/>
      <c r="AD63" s="176"/>
      <c r="AE63" s="174"/>
      <c r="AF63" s="176"/>
      <c r="AG63" s="176"/>
      <c r="AH63" s="176"/>
      <c r="AI63" s="174"/>
      <c r="AJ63" s="176"/>
      <c r="AK63" s="176"/>
      <c r="AL63" s="176"/>
      <c r="AM63" s="174"/>
      <c r="AN63" s="176"/>
      <c r="AO63" s="176"/>
      <c r="AP63" s="176"/>
      <c r="AQ63" s="174"/>
      <c r="AR63" s="176"/>
      <c r="AS63" s="176"/>
      <c r="AT63" s="176"/>
      <c r="AU63" s="174"/>
      <c r="AV63" s="176"/>
      <c r="AW63" s="176"/>
      <c r="AX63" s="176"/>
      <c r="AY63" s="174"/>
      <c r="AZ63" s="176"/>
      <c r="BA63" s="176"/>
      <c r="BB63" s="176"/>
    </row>
    <row r="64" spans="1:54" s="192" customFormat="1" ht="9.75" customHeight="1">
      <c r="A64" s="199"/>
      <c r="B64" s="496" t="s">
        <v>382</v>
      </c>
      <c r="C64" s="496"/>
      <c r="D64" s="496"/>
      <c r="E64" s="496"/>
      <c r="F64" s="496"/>
      <c r="G64" s="496"/>
      <c r="H64" s="496"/>
      <c r="I64" s="496"/>
      <c r="J64" s="203"/>
      <c r="K64" s="494">
        <v>3</v>
      </c>
      <c r="L64" s="494"/>
      <c r="M64" s="494"/>
      <c r="N64" s="494"/>
      <c r="O64" s="494">
        <v>3</v>
      </c>
      <c r="P64" s="494"/>
      <c r="Q64" s="494"/>
      <c r="R64" s="494"/>
      <c r="S64" s="494">
        <v>1</v>
      </c>
      <c r="T64" s="494"/>
      <c r="U64" s="494"/>
      <c r="V64" s="494"/>
      <c r="W64" s="494">
        <v>1</v>
      </c>
      <c r="X64" s="494"/>
      <c r="Y64" s="494"/>
      <c r="Z64" s="494"/>
      <c r="AA64" s="494">
        <v>1</v>
      </c>
      <c r="AB64" s="494"/>
      <c r="AC64" s="494"/>
      <c r="AD64" s="494"/>
      <c r="AE64" s="490" t="s">
        <v>644</v>
      </c>
      <c r="AF64" s="490"/>
      <c r="AG64" s="490"/>
      <c r="AH64" s="490"/>
      <c r="AI64" s="490" t="s">
        <v>644</v>
      </c>
      <c r="AJ64" s="490"/>
      <c r="AK64" s="490"/>
      <c r="AL64" s="490"/>
      <c r="AM64" s="490" t="s">
        <v>644</v>
      </c>
      <c r="AN64" s="490"/>
      <c r="AO64" s="490"/>
      <c r="AP64" s="490"/>
      <c r="AQ64" s="490" t="s">
        <v>644</v>
      </c>
      <c r="AR64" s="490"/>
      <c r="AS64" s="490"/>
      <c r="AT64" s="490"/>
      <c r="AU64" s="490" t="s">
        <v>644</v>
      </c>
      <c r="AV64" s="490"/>
      <c r="AW64" s="490"/>
      <c r="AX64" s="490"/>
      <c r="AY64" s="490" t="s">
        <v>644</v>
      </c>
      <c r="AZ64" s="490"/>
      <c r="BA64" s="490"/>
      <c r="BB64" s="490"/>
    </row>
    <row r="65" spans="1:54" s="192" customFormat="1" ht="9.75" customHeight="1">
      <c r="A65" s="199"/>
      <c r="B65" s="496" t="s">
        <v>52</v>
      </c>
      <c r="C65" s="496"/>
      <c r="D65" s="496"/>
      <c r="E65" s="496"/>
      <c r="F65" s="496"/>
      <c r="G65" s="496"/>
      <c r="H65" s="496"/>
      <c r="I65" s="496"/>
      <c r="J65" s="203"/>
      <c r="K65" s="494">
        <v>2</v>
      </c>
      <c r="L65" s="494"/>
      <c r="M65" s="494"/>
      <c r="N65" s="494"/>
      <c r="O65" s="494">
        <v>2</v>
      </c>
      <c r="P65" s="494"/>
      <c r="Q65" s="494"/>
      <c r="R65" s="494"/>
      <c r="S65" s="494">
        <v>1</v>
      </c>
      <c r="T65" s="494"/>
      <c r="U65" s="494"/>
      <c r="V65" s="494"/>
      <c r="W65" s="490" t="s">
        <v>644</v>
      </c>
      <c r="X65" s="490"/>
      <c r="Y65" s="490"/>
      <c r="Z65" s="490"/>
      <c r="AA65" s="490" t="s">
        <v>644</v>
      </c>
      <c r="AB65" s="490"/>
      <c r="AC65" s="490"/>
      <c r="AD65" s="490"/>
      <c r="AE65" s="490" t="s">
        <v>644</v>
      </c>
      <c r="AF65" s="490"/>
      <c r="AG65" s="490"/>
      <c r="AH65" s="490"/>
      <c r="AI65" s="494">
        <v>1</v>
      </c>
      <c r="AJ65" s="494"/>
      <c r="AK65" s="494"/>
      <c r="AL65" s="494"/>
      <c r="AM65" s="490" t="s">
        <v>644</v>
      </c>
      <c r="AN65" s="490"/>
      <c r="AO65" s="490"/>
      <c r="AP65" s="490"/>
      <c r="AQ65" s="490" t="s">
        <v>644</v>
      </c>
      <c r="AR65" s="490"/>
      <c r="AS65" s="490"/>
      <c r="AT65" s="490"/>
      <c r="AU65" s="490" t="s">
        <v>644</v>
      </c>
      <c r="AV65" s="490"/>
      <c r="AW65" s="490"/>
      <c r="AX65" s="490"/>
      <c r="AY65" s="490" t="s">
        <v>644</v>
      </c>
      <c r="AZ65" s="490"/>
      <c r="BA65" s="490"/>
      <c r="BB65" s="490"/>
    </row>
    <row r="66" spans="1:54" s="192" customFormat="1" ht="9.75" customHeight="1">
      <c r="A66" s="199"/>
      <c r="B66" s="496" t="s">
        <v>53</v>
      </c>
      <c r="C66" s="496"/>
      <c r="D66" s="496"/>
      <c r="E66" s="496"/>
      <c r="F66" s="496"/>
      <c r="G66" s="496"/>
      <c r="H66" s="496"/>
      <c r="I66" s="496"/>
      <c r="J66" s="203"/>
      <c r="K66" s="494">
        <v>2</v>
      </c>
      <c r="L66" s="494"/>
      <c r="M66" s="494"/>
      <c r="N66" s="494"/>
      <c r="O66" s="494">
        <v>2</v>
      </c>
      <c r="P66" s="494"/>
      <c r="Q66" s="494"/>
      <c r="R66" s="494"/>
      <c r="S66" s="494">
        <v>1</v>
      </c>
      <c r="T66" s="494"/>
      <c r="U66" s="494"/>
      <c r="V66" s="494"/>
      <c r="W66" s="494">
        <v>1</v>
      </c>
      <c r="X66" s="494"/>
      <c r="Y66" s="494"/>
      <c r="Z66" s="494"/>
      <c r="AA66" s="490" t="s">
        <v>644</v>
      </c>
      <c r="AB66" s="490"/>
      <c r="AC66" s="490"/>
      <c r="AD66" s="490"/>
      <c r="AE66" s="490" t="s">
        <v>644</v>
      </c>
      <c r="AF66" s="490"/>
      <c r="AG66" s="490"/>
      <c r="AH66" s="490"/>
      <c r="AI66" s="490" t="s">
        <v>644</v>
      </c>
      <c r="AJ66" s="490"/>
      <c r="AK66" s="490"/>
      <c r="AL66" s="490"/>
      <c r="AM66" s="490" t="s">
        <v>644</v>
      </c>
      <c r="AN66" s="490"/>
      <c r="AO66" s="490"/>
      <c r="AP66" s="490"/>
      <c r="AQ66" s="490" t="s">
        <v>644</v>
      </c>
      <c r="AR66" s="490"/>
      <c r="AS66" s="490"/>
      <c r="AT66" s="490"/>
      <c r="AU66" s="490" t="s">
        <v>644</v>
      </c>
      <c r="AV66" s="490"/>
      <c r="AW66" s="490"/>
      <c r="AX66" s="490"/>
      <c r="AY66" s="490" t="s">
        <v>644</v>
      </c>
      <c r="AZ66" s="490"/>
      <c r="BA66" s="490"/>
      <c r="BB66" s="490"/>
    </row>
    <row r="67" spans="1:54" s="192" customFormat="1" ht="9.75" customHeight="1">
      <c r="A67" s="199"/>
      <c r="B67" s="496" t="s">
        <v>54</v>
      </c>
      <c r="C67" s="496"/>
      <c r="D67" s="496"/>
      <c r="E67" s="496"/>
      <c r="F67" s="496"/>
      <c r="G67" s="496"/>
      <c r="H67" s="496"/>
      <c r="I67" s="496"/>
      <c r="J67" s="203"/>
      <c r="K67" s="494">
        <v>2</v>
      </c>
      <c r="L67" s="494"/>
      <c r="M67" s="494"/>
      <c r="N67" s="494"/>
      <c r="O67" s="494">
        <v>2</v>
      </c>
      <c r="P67" s="494"/>
      <c r="Q67" s="494"/>
      <c r="R67" s="494"/>
      <c r="S67" s="494">
        <v>1</v>
      </c>
      <c r="T67" s="494"/>
      <c r="U67" s="494"/>
      <c r="V67" s="494"/>
      <c r="W67" s="494">
        <v>1</v>
      </c>
      <c r="X67" s="494"/>
      <c r="Y67" s="494"/>
      <c r="Z67" s="494"/>
      <c r="AA67" s="490" t="s">
        <v>644</v>
      </c>
      <c r="AB67" s="490"/>
      <c r="AC67" s="490"/>
      <c r="AD67" s="490"/>
      <c r="AE67" s="490" t="s">
        <v>644</v>
      </c>
      <c r="AF67" s="490"/>
      <c r="AG67" s="490"/>
      <c r="AH67" s="490"/>
      <c r="AI67" s="490" t="s">
        <v>644</v>
      </c>
      <c r="AJ67" s="490"/>
      <c r="AK67" s="490"/>
      <c r="AL67" s="490"/>
      <c r="AM67" s="490" t="s">
        <v>644</v>
      </c>
      <c r="AN67" s="490"/>
      <c r="AO67" s="490"/>
      <c r="AP67" s="490"/>
      <c r="AQ67" s="490" t="s">
        <v>644</v>
      </c>
      <c r="AR67" s="490"/>
      <c r="AS67" s="490"/>
      <c r="AT67" s="490"/>
      <c r="AU67" s="490" t="s">
        <v>644</v>
      </c>
      <c r="AV67" s="490"/>
      <c r="AW67" s="490"/>
      <c r="AX67" s="490"/>
      <c r="AY67" s="490" t="s">
        <v>644</v>
      </c>
      <c r="AZ67" s="490"/>
      <c r="BA67" s="490"/>
      <c r="BB67" s="490"/>
    </row>
    <row r="68" spans="1:54" s="192" customFormat="1" ht="9" customHeight="1">
      <c r="A68" s="210"/>
      <c r="B68" s="497" t="s">
        <v>383</v>
      </c>
      <c r="C68" s="497"/>
      <c r="D68" s="497"/>
      <c r="E68" s="497"/>
      <c r="F68" s="497"/>
      <c r="G68" s="497"/>
      <c r="H68" s="497"/>
      <c r="I68" s="497"/>
      <c r="J68" s="211"/>
      <c r="K68" s="503">
        <v>1</v>
      </c>
      <c r="L68" s="503"/>
      <c r="M68" s="503"/>
      <c r="N68" s="503"/>
      <c r="O68" s="504" t="s">
        <v>649</v>
      </c>
      <c r="P68" s="504"/>
      <c r="Q68" s="504"/>
      <c r="R68" s="504"/>
      <c r="S68" s="493" t="s">
        <v>648</v>
      </c>
      <c r="T68" s="493"/>
      <c r="U68" s="493"/>
      <c r="V68" s="493"/>
      <c r="W68" s="493" t="s">
        <v>644</v>
      </c>
      <c r="X68" s="493"/>
      <c r="Y68" s="493"/>
      <c r="Z68" s="493"/>
      <c r="AA68" s="493" t="s">
        <v>644</v>
      </c>
      <c r="AB68" s="493"/>
      <c r="AC68" s="493"/>
      <c r="AD68" s="493"/>
      <c r="AE68" s="493" t="s">
        <v>644</v>
      </c>
      <c r="AF68" s="493"/>
      <c r="AG68" s="493"/>
      <c r="AH68" s="493"/>
      <c r="AI68" s="493" t="s">
        <v>644</v>
      </c>
      <c r="AJ68" s="493"/>
      <c r="AK68" s="493"/>
      <c r="AL68" s="493"/>
      <c r="AM68" s="493" t="s">
        <v>644</v>
      </c>
      <c r="AN68" s="493"/>
      <c r="AO68" s="493"/>
      <c r="AP68" s="493"/>
      <c r="AQ68" s="493" t="s">
        <v>644</v>
      </c>
      <c r="AR68" s="493"/>
      <c r="AS68" s="493"/>
      <c r="AT68" s="493"/>
      <c r="AU68" s="493" t="s">
        <v>644</v>
      </c>
      <c r="AV68" s="493"/>
      <c r="AW68" s="493"/>
      <c r="AX68" s="493"/>
      <c r="AY68" s="493" t="s">
        <v>644</v>
      </c>
      <c r="AZ68" s="493"/>
      <c r="BA68" s="493"/>
      <c r="BB68" s="493"/>
    </row>
    <row r="69" spans="1:54" s="192" customFormat="1" ht="3" customHeight="1">
      <c r="A69" s="199"/>
      <c r="B69" s="206"/>
      <c r="C69" s="206"/>
      <c r="D69" s="206"/>
      <c r="E69" s="206"/>
      <c r="F69" s="206"/>
      <c r="G69" s="206"/>
      <c r="H69" s="206"/>
      <c r="I69" s="206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3"/>
      <c r="X69" s="212"/>
      <c r="Y69" s="212"/>
      <c r="Z69" s="212"/>
      <c r="AA69" s="213"/>
      <c r="AB69" s="212"/>
      <c r="AC69" s="212"/>
      <c r="AD69" s="212"/>
      <c r="AE69" s="213"/>
      <c r="AF69" s="212"/>
      <c r="AG69" s="212"/>
      <c r="AH69" s="212"/>
      <c r="AI69" s="213"/>
      <c r="AJ69" s="212"/>
      <c r="AK69" s="212"/>
      <c r="AL69" s="212"/>
      <c r="AM69" s="213"/>
      <c r="AN69" s="212"/>
      <c r="AO69" s="212"/>
      <c r="AP69" s="212"/>
      <c r="AQ69" s="213"/>
      <c r="AR69" s="212"/>
      <c r="AS69" s="212"/>
      <c r="AT69" s="212"/>
      <c r="AU69" s="213"/>
      <c r="AV69" s="212"/>
      <c r="AW69" s="212"/>
      <c r="AX69" s="212"/>
      <c r="AY69" s="213"/>
      <c r="AZ69" s="212"/>
      <c r="BA69" s="212"/>
      <c r="BB69" s="212"/>
    </row>
    <row r="70" spans="1:42" s="192" customFormat="1" ht="11.25" customHeight="1">
      <c r="A70" s="214" t="s">
        <v>668</v>
      </c>
      <c r="L70" s="198"/>
      <c r="N70" s="215"/>
      <c r="O70" s="193"/>
      <c r="AD70" s="487" t="s">
        <v>384</v>
      </c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</row>
    <row r="71" spans="1:42" s="192" customFormat="1" ht="11.25" customHeight="1">
      <c r="A71" s="216" t="s">
        <v>667</v>
      </c>
      <c r="L71" s="198"/>
      <c r="N71" s="205"/>
      <c r="O71" s="193"/>
      <c r="AD71" s="480" t="s">
        <v>55</v>
      </c>
      <c r="AE71" s="480"/>
      <c r="AF71" s="480"/>
      <c r="AG71" s="480"/>
      <c r="AH71" s="480"/>
      <c r="AI71" s="480"/>
      <c r="AJ71" s="480"/>
      <c r="AK71" s="480"/>
      <c r="AL71" s="480"/>
      <c r="AM71" s="480"/>
      <c r="AN71" s="480"/>
      <c r="AO71" s="480"/>
      <c r="AP71" s="480"/>
    </row>
    <row r="72" spans="1:42" s="192" customFormat="1" ht="11.25" customHeight="1">
      <c r="A72" s="216" t="s">
        <v>56</v>
      </c>
      <c r="L72" s="198"/>
      <c r="N72" s="217"/>
      <c r="O72" s="193"/>
      <c r="AD72" s="480" t="s">
        <v>385</v>
      </c>
      <c r="AE72" s="480"/>
      <c r="AF72" s="480"/>
      <c r="AG72" s="480"/>
      <c r="AH72" s="480"/>
      <c r="AI72" s="480"/>
      <c r="AJ72" s="480"/>
      <c r="AK72" s="480"/>
      <c r="AL72" s="480"/>
      <c r="AM72" s="480"/>
      <c r="AN72" s="480"/>
      <c r="AO72" s="480"/>
      <c r="AP72" s="480"/>
    </row>
    <row r="73" spans="1:42" s="192" customFormat="1" ht="11.25" customHeight="1">
      <c r="A73" s="216" t="s">
        <v>57</v>
      </c>
      <c r="L73" s="198"/>
      <c r="N73" s="204"/>
      <c r="O73" s="193"/>
      <c r="AD73" s="480" t="s">
        <v>386</v>
      </c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</row>
    <row r="74" spans="1:15" s="192" customFormat="1" ht="11.25" customHeight="1">
      <c r="A74" s="218" t="s">
        <v>646</v>
      </c>
      <c r="L74" s="198"/>
      <c r="N74" s="215"/>
      <c r="O74" s="193"/>
    </row>
    <row r="75" spans="1:15" s="192" customFormat="1" ht="11.25" customHeight="1">
      <c r="A75" s="219"/>
      <c r="L75" s="198"/>
      <c r="N75" s="204"/>
      <c r="O75" s="193"/>
    </row>
    <row r="76" spans="1:15" s="192" customFormat="1" ht="11.25" customHeight="1">
      <c r="A76" s="218" t="s">
        <v>630</v>
      </c>
      <c r="L76" s="198"/>
      <c r="N76" s="215"/>
      <c r="O76" s="193"/>
    </row>
    <row r="77" ht="11.25" customHeight="1"/>
    <row r="78" ht="11.25" customHeight="1"/>
    <row r="79" ht="11.25" customHeight="1"/>
    <row r="80" ht="9.75" customHeight="1"/>
    <row r="81" ht="5.25" customHeight="1"/>
    <row r="82" ht="13.5" customHeight="1"/>
    <row r="83" ht="13.5" customHeight="1"/>
    <row r="84" ht="13.5" customHeight="1"/>
    <row r="85" ht="4.5" customHeight="1"/>
    <row r="86" ht="11.25" customHeight="1"/>
    <row r="87" ht="11.25" customHeight="1"/>
    <row r="88" ht="11.25" customHeight="1"/>
    <row r="89" ht="11.25" customHeight="1"/>
    <row r="90" ht="11.25" customHeight="1"/>
  </sheetData>
  <sheetProtection/>
  <mergeCells count="571">
    <mergeCell ref="AI8:AN8"/>
    <mergeCell ref="AO8:AV8"/>
    <mergeCell ref="AW8:BB8"/>
    <mergeCell ref="A8:J8"/>
    <mergeCell ref="K8:S8"/>
    <mergeCell ref="T8:Y8"/>
    <mergeCell ref="Z8:AH8"/>
    <mergeCell ref="A6:J6"/>
    <mergeCell ref="AQ21:AT21"/>
    <mergeCell ref="AU21:AX21"/>
    <mergeCell ref="AA22:AD22"/>
    <mergeCell ref="AE22:AH22"/>
    <mergeCell ref="AI22:AL22"/>
    <mergeCell ref="AM22:AP22"/>
    <mergeCell ref="AQ22:AT22"/>
    <mergeCell ref="AU22:AX22"/>
    <mergeCell ref="AA21:AD21"/>
    <mergeCell ref="AA42:AD42"/>
    <mergeCell ref="AE42:AH42"/>
    <mergeCell ref="AI42:AL42"/>
    <mergeCell ref="AA41:AD41"/>
    <mergeCell ref="AE41:AH41"/>
    <mergeCell ref="AI41:AL41"/>
    <mergeCell ref="AM41:AP41"/>
    <mergeCell ref="AQ41:AT41"/>
    <mergeCell ref="AU41:AX41"/>
    <mergeCell ref="AM42:AP42"/>
    <mergeCell ref="AU39:AX39"/>
    <mergeCell ref="AM40:AP40"/>
    <mergeCell ref="AQ42:AT42"/>
    <mergeCell ref="AU42:AX42"/>
    <mergeCell ref="AQ40:AT40"/>
    <mergeCell ref="AU40:AX40"/>
    <mergeCell ref="W39:Z39"/>
    <mergeCell ref="AA39:AD39"/>
    <mergeCell ref="W40:Z40"/>
    <mergeCell ref="AA40:AD40"/>
    <mergeCell ref="AE40:AH40"/>
    <mergeCell ref="AI40:AL40"/>
    <mergeCell ref="AE39:AH39"/>
    <mergeCell ref="AI39:AL39"/>
    <mergeCell ref="AU36:AX36"/>
    <mergeCell ref="W38:Z38"/>
    <mergeCell ref="AA38:AD38"/>
    <mergeCell ref="AE38:AH38"/>
    <mergeCell ref="AI38:AL38"/>
    <mergeCell ref="AM38:AP38"/>
    <mergeCell ref="AQ38:AT38"/>
    <mergeCell ref="AU38:AX38"/>
    <mergeCell ref="AA36:AD36"/>
    <mergeCell ref="AE36:AH36"/>
    <mergeCell ref="AQ35:AT35"/>
    <mergeCell ref="AU35:AX35"/>
    <mergeCell ref="AA34:AD34"/>
    <mergeCell ref="AM20:AP20"/>
    <mergeCell ref="AE34:AH34"/>
    <mergeCell ref="AI34:AL34"/>
    <mergeCell ref="AI33:AL33"/>
    <mergeCell ref="AM33:AP33"/>
    <mergeCell ref="AI21:AL21"/>
    <mergeCell ref="AM21:AP21"/>
    <mergeCell ref="AA33:AD33"/>
    <mergeCell ref="AE33:AH33"/>
    <mergeCell ref="AA35:AD35"/>
    <mergeCell ref="AE35:AH35"/>
    <mergeCell ref="AI35:AL35"/>
    <mergeCell ref="AM35:AP35"/>
    <mergeCell ref="AQ32:AT32"/>
    <mergeCell ref="AQ33:AT33"/>
    <mergeCell ref="A12:BB12"/>
    <mergeCell ref="AM34:AP34"/>
    <mergeCell ref="AQ34:AT34"/>
    <mergeCell ref="AU34:AX34"/>
    <mergeCell ref="AA20:AD20"/>
    <mergeCell ref="AE20:AH20"/>
    <mergeCell ref="AI20:AL20"/>
    <mergeCell ref="AU32:AX32"/>
    <mergeCell ref="S66:V66"/>
    <mergeCell ref="S67:V67"/>
    <mergeCell ref="S68:V68"/>
    <mergeCell ref="AU27:AX27"/>
    <mergeCell ref="AA28:AD28"/>
    <mergeCell ref="AE28:AH28"/>
    <mergeCell ref="AI28:AL28"/>
    <mergeCell ref="AM28:AP28"/>
    <mergeCell ref="AM30:AP30"/>
    <mergeCell ref="AQ30:AT30"/>
    <mergeCell ref="S59:V59"/>
    <mergeCell ref="S60:V60"/>
    <mergeCell ref="S61:V61"/>
    <mergeCell ref="S62:V62"/>
    <mergeCell ref="S64:V64"/>
    <mergeCell ref="S65:V65"/>
    <mergeCell ref="AQ27:AT27"/>
    <mergeCell ref="AA29:AD29"/>
    <mergeCell ref="AQ28:AT28"/>
    <mergeCell ref="AU28:AX28"/>
    <mergeCell ref="S57:V57"/>
    <mergeCell ref="S58:V58"/>
    <mergeCell ref="AU33:AX33"/>
    <mergeCell ref="AE32:AH32"/>
    <mergeCell ref="AI32:AL32"/>
    <mergeCell ref="AM32:AP32"/>
    <mergeCell ref="AU30:AX30"/>
    <mergeCell ref="AE29:AH29"/>
    <mergeCell ref="AI29:AL29"/>
    <mergeCell ref="AM29:AP29"/>
    <mergeCell ref="S56:V56"/>
    <mergeCell ref="AU26:AX26"/>
    <mergeCell ref="AA27:AD27"/>
    <mergeCell ref="AE27:AH27"/>
    <mergeCell ref="AI27:AL27"/>
    <mergeCell ref="AM27:AP27"/>
    <mergeCell ref="S51:V51"/>
    <mergeCell ref="S52:V52"/>
    <mergeCell ref="S53:V53"/>
    <mergeCell ref="S54:V54"/>
    <mergeCell ref="AI5:AN5"/>
    <mergeCell ref="AO5:AV5"/>
    <mergeCell ref="AU29:AX29"/>
    <mergeCell ref="AA30:AD30"/>
    <mergeCell ref="AE30:AH30"/>
    <mergeCell ref="AI30:AL30"/>
    <mergeCell ref="W28:Z28"/>
    <mergeCell ref="W29:Z29"/>
    <mergeCell ref="W30:Z30"/>
    <mergeCell ref="W32:Z32"/>
    <mergeCell ref="W33:Z33"/>
    <mergeCell ref="S46:V46"/>
    <mergeCell ref="AI36:AL36"/>
    <mergeCell ref="AM36:AP36"/>
    <mergeCell ref="AQ36:AT36"/>
    <mergeCell ref="S44:V44"/>
    <mergeCell ref="AA44:AD44"/>
    <mergeCell ref="AE44:AH44"/>
    <mergeCell ref="AI44:AL44"/>
    <mergeCell ref="AM44:AP44"/>
    <mergeCell ref="AM39:AP39"/>
    <mergeCell ref="AQ39:AT39"/>
    <mergeCell ref="W46:Z46"/>
    <mergeCell ref="S38:V38"/>
    <mergeCell ref="S40:V40"/>
    <mergeCell ref="W36:Z36"/>
    <mergeCell ref="W42:Z42"/>
    <mergeCell ref="S39:V39"/>
    <mergeCell ref="S41:V41"/>
    <mergeCell ref="S42:V42"/>
    <mergeCell ref="W41:Z41"/>
    <mergeCell ref="AQ26:AT26"/>
    <mergeCell ref="AQ29:AT29"/>
    <mergeCell ref="W26:Z26"/>
    <mergeCell ref="S35:V35"/>
    <mergeCell ref="S45:V45"/>
    <mergeCell ref="S36:V36"/>
    <mergeCell ref="W34:Z34"/>
    <mergeCell ref="W35:Z35"/>
    <mergeCell ref="W45:Z45"/>
    <mergeCell ref="W44:Z44"/>
    <mergeCell ref="AE26:AH26"/>
    <mergeCell ref="AI26:AL26"/>
    <mergeCell ref="AM26:AP26"/>
    <mergeCell ref="W20:Z20"/>
    <mergeCell ref="W21:Z21"/>
    <mergeCell ref="W22:Z22"/>
    <mergeCell ref="W23:Z23"/>
    <mergeCell ref="S33:V33"/>
    <mergeCell ref="S34:V34"/>
    <mergeCell ref="O64:R64"/>
    <mergeCell ref="O58:R58"/>
    <mergeCell ref="O59:R59"/>
    <mergeCell ref="O60:R60"/>
    <mergeCell ref="O61:R61"/>
    <mergeCell ref="S47:V47"/>
    <mergeCell ref="S48:V48"/>
    <mergeCell ref="S50:V50"/>
    <mergeCell ref="AA32:AD32"/>
    <mergeCell ref="S28:V28"/>
    <mergeCell ref="S29:V29"/>
    <mergeCell ref="S30:V30"/>
    <mergeCell ref="S32:V32"/>
    <mergeCell ref="W24:Z24"/>
    <mergeCell ref="AA26:AD26"/>
    <mergeCell ref="S26:V26"/>
    <mergeCell ref="S27:V27"/>
    <mergeCell ref="W27:Z27"/>
    <mergeCell ref="O65:R65"/>
    <mergeCell ref="O66:R66"/>
    <mergeCell ref="O67:R67"/>
    <mergeCell ref="O68:R68"/>
    <mergeCell ref="S20:V20"/>
    <mergeCell ref="S21:V21"/>
    <mergeCell ref="S22:V22"/>
    <mergeCell ref="S23:V23"/>
    <mergeCell ref="S24:V24"/>
    <mergeCell ref="O57:R57"/>
    <mergeCell ref="O47:R47"/>
    <mergeCell ref="O48:R48"/>
    <mergeCell ref="O62:R62"/>
    <mergeCell ref="O50:R50"/>
    <mergeCell ref="O51:R51"/>
    <mergeCell ref="O52:R52"/>
    <mergeCell ref="O53:R53"/>
    <mergeCell ref="O54:R54"/>
    <mergeCell ref="O56:R56"/>
    <mergeCell ref="O36:R36"/>
    <mergeCell ref="O38:R38"/>
    <mergeCell ref="O39:R39"/>
    <mergeCell ref="O44:R44"/>
    <mergeCell ref="O45:R45"/>
    <mergeCell ref="O46:R46"/>
    <mergeCell ref="O40:R40"/>
    <mergeCell ref="O41:R41"/>
    <mergeCell ref="O42:R42"/>
    <mergeCell ref="O29:R29"/>
    <mergeCell ref="O30:R30"/>
    <mergeCell ref="O32:R32"/>
    <mergeCell ref="O33:R33"/>
    <mergeCell ref="O34:R34"/>
    <mergeCell ref="O35:R35"/>
    <mergeCell ref="K66:N66"/>
    <mergeCell ref="K67:N67"/>
    <mergeCell ref="K68:N68"/>
    <mergeCell ref="O20:R20"/>
    <mergeCell ref="O21:R21"/>
    <mergeCell ref="O22:R22"/>
    <mergeCell ref="O23:R23"/>
    <mergeCell ref="O24:R24"/>
    <mergeCell ref="O26:R26"/>
    <mergeCell ref="O27:R27"/>
    <mergeCell ref="K59:N59"/>
    <mergeCell ref="K60:N60"/>
    <mergeCell ref="K61:N61"/>
    <mergeCell ref="K62:N62"/>
    <mergeCell ref="K64:N64"/>
    <mergeCell ref="K65:N65"/>
    <mergeCell ref="K52:N52"/>
    <mergeCell ref="K53:N53"/>
    <mergeCell ref="K54:N54"/>
    <mergeCell ref="K56:N56"/>
    <mergeCell ref="K57:N57"/>
    <mergeCell ref="K58:N58"/>
    <mergeCell ref="K45:N45"/>
    <mergeCell ref="K46:N46"/>
    <mergeCell ref="K47:N47"/>
    <mergeCell ref="K48:N48"/>
    <mergeCell ref="K50:N50"/>
    <mergeCell ref="K51:N51"/>
    <mergeCell ref="B41:I41"/>
    <mergeCell ref="B42:I42"/>
    <mergeCell ref="K40:N40"/>
    <mergeCell ref="K41:N41"/>
    <mergeCell ref="K42:N42"/>
    <mergeCell ref="K44:N44"/>
    <mergeCell ref="K36:N36"/>
    <mergeCell ref="K38:N38"/>
    <mergeCell ref="K39:N39"/>
    <mergeCell ref="B40:I40"/>
    <mergeCell ref="B35:I35"/>
    <mergeCell ref="B36:I36"/>
    <mergeCell ref="B38:I38"/>
    <mergeCell ref="B39:I39"/>
    <mergeCell ref="K29:N29"/>
    <mergeCell ref="K30:N30"/>
    <mergeCell ref="K32:N32"/>
    <mergeCell ref="K33:N33"/>
    <mergeCell ref="K34:N34"/>
    <mergeCell ref="K35:N35"/>
    <mergeCell ref="T9:Y9"/>
    <mergeCell ref="AW7:BB7"/>
    <mergeCell ref="AO7:AV7"/>
    <mergeCell ref="AO9:AV9"/>
    <mergeCell ref="K27:N27"/>
    <mergeCell ref="K28:N28"/>
    <mergeCell ref="O28:R28"/>
    <mergeCell ref="AE21:AH21"/>
    <mergeCell ref="AI23:AL23"/>
    <mergeCell ref="AM23:AP23"/>
    <mergeCell ref="A4:J5"/>
    <mergeCell ref="K5:S5"/>
    <mergeCell ref="T5:Y5"/>
    <mergeCell ref="Z5:AH5"/>
    <mergeCell ref="AW9:BB9"/>
    <mergeCell ref="A7:J7"/>
    <mergeCell ref="A9:J9"/>
    <mergeCell ref="K7:S7"/>
    <mergeCell ref="K9:S9"/>
    <mergeCell ref="T7:Y7"/>
    <mergeCell ref="AI7:AN7"/>
    <mergeCell ref="AI9:AN9"/>
    <mergeCell ref="W18:Z18"/>
    <mergeCell ref="AM16:AP16"/>
    <mergeCell ref="AO6:BB6"/>
    <mergeCell ref="A1:BB1"/>
    <mergeCell ref="AW5:BB5"/>
    <mergeCell ref="K4:Y4"/>
    <mergeCell ref="Z4:AN4"/>
    <mergeCell ref="AO4:BB4"/>
    <mergeCell ref="B22:I22"/>
    <mergeCell ref="B23:I23"/>
    <mergeCell ref="B24:I24"/>
    <mergeCell ref="B26:I26"/>
    <mergeCell ref="K6:Y6"/>
    <mergeCell ref="Z6:AN6"/>
    <mergeCell ref="O18:R18"/>
    <mergeCell ref="S18:V18"/>
    <mergeCell ref="Z7:AH7"/>
    <mergeCell ref="Z9:AH9"/>
    <mergeCell ref="B30:I30"/>
    <mergeCell ref="B32:I32"/>
    <mergeCell ref="B33:I33"/>
    <mergeCell ref="B34:I34"/>
    <mergeCell ref="B27:I27"/>
    <mergeCell ref="B28:I28"/>
    <mergeCell ref="B29:I29"/>
    <mergeCell ref="B51:I51"/>
    <mergeCell ref="B52:I52"/>
    <mergeCell ref="B44:I44"/>
    <mergeCell ref="B45:I45"/>
    <mergeCell ref="B46:I46"/>
    <mergeCell ref="B47:I47"/>
    <mergeCell ref="B48:I48"/>
    <mergeCell ref="B50:I50"/>
    <mergeCell ref="B60:I60"/>
    <mergeCell ref="B61:I61"/>
    <mergeCell ref="B53:I53"/>
    <mergeCell ref="B54:I54"/>
    <mergeCell ref="B56:I56"/>
    <mergeCell ref="B57:I57"/>
    <mergeCell ref="B58:I58"/>
    <mergeCell ref="B59:I59"/>
    <mergeCell ref="K24:N24"/>
    <mergeCell ref="K26:N26"/>
    <mergeCell ref="A18:J18"/>
    <mergeCell ref="K20:N20"/>
    <mergeCell ref="K18:N18"/>
    <mergeCell ref="K21:N21"/>
    <mergeCell ref="B20:I20"/>
    <mergeCell ref="B21:I21"/>
    <mergeCell ref="K22:N22"/>
    <mergeCell ref="K23:N23"/>
    <mergeCell ref="B67:I67"/>
    <mergeCell ref="B68:I68"/>
    <mergeCell ref="B62:I62"/>
    <mergeCell ref="B64:I64"/>
    <mergeCell ref="B65:I65"/>
    <mergeCell ref="B66:I66"/>
    <mergeCell ref="AA23:AD23"/>
    <mergeCell ref="AE23:AH23"/>
    <mergeCell ref="AA24:AD24"/>
    <mergeCell ref="AE24:AH24"/>
    <mergeCell ref="AI24:AL24"/>
    <mergeCell ref="AM24:AP24"/>
    <mergeCell ref="AQ20:AT20"/>
    <mergeCell ref="AU20:AX20"/>
    <mergeCell ref="AY20:BB20"/>
    <mergeCell ref="AY21:BB21"/>
    <mergeCell ref="AQ24:AT24"/>
    <mergeCell ref="AU24:AX24"/>
    <mergeCell ref="AQ23:AT23"/>
    <mergeCell ref="AU23:AX23"/>
    <mergeCell ref="AY27:BB27"/>
    <mergeCell ref="AY28:BB28"/>
    <mergeCell ref="AY29:BB29"/>
    <mergeCell ref="AY30:BB30"/>
    <mergeCell ref="AY22:BB22"/>
    <mergeCell ref="AY23:BB23"/>
    <mergeCell ref="AY24:BB24"/>
    <mergeCell ref="AY26:BB26"/>
    <mergeCell ref="AY36:BB36"/>
    <mergeCell ref="AY38:BB38"/>
    <mergeCell ref="AY39:BB39"/>
    <mergeCell ref="AY40:BB40"/>
    <mergeCell ref="AY32:BB32"/>
    <mergeCell ref="AY33:BB33"/>
    <mergeCell ref="AY34:BB34"/>
    <mergeCell ref="AY35:BB35"/>
    <mergeCell ref="AY41:BB41"/>
    <mergeCell ref="AY42:BB42"/>
    <mergeCell ref="AQ44:AT44"/>
    <mergeCell ref="AQ46:AT46"/>
    <mergeCell ref="AQ45:AT45"/>
    <mergeCell ref="AU44:AX44"/>
    <mergeCell ref="AY44:BB44"/>
    <mergeCell ref="AU45:AX45"/>
    <mergeCell ref="AY45:BB45"/>
    <mergeCell ref="AU46:AX46"/>
    <mergeCell ref="AE46:AH46"/>
    <mergeCell ref="AI46:AL46"/>
    <mergeCell ref="AM46:AP46"/>
    <mergeCell ref="AA45:AD45"/>
    <mergeCell ref="AE45:AH45"/>
    <mergeCell ref="AI45:AL45"/>
    <mergeCell ref="AM45:AP45"/>
    <mergeCell ref="AY46:BB46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AA46:AD46"/>
    <mergeCell ref="AM48:AP48"/>
    <mergeCell ref="AQ48:AT48"/>
    <mergeCell ref="W48:Z48"/>
    <mergeCell ref="AA48:AD48"/>
    <mergeCell ref="AE48:AH48"/>
    <mergeCell ref="AI48:AL48"/>
    <mergeCell ref="W50:Z50"/>
    <mergeCell ref="AA50:AD50"/>
    <mergeCell ref="AE50:AH50"/>
    <mergeCell ref="AI50:AL50"/>
    <mergeCell ref="AU48:AX48"/>
    <mergeCell ref="AY48:BB48"/>
    <mergeCell ref="AM50:AP50"/>
    <mergeCell ref="AQ50:AT50"/>
    <mergeCell ref="AU50:AX50"/>
    <mergeCell ref="AY50:BB50"/>
    <mergeCell ref="AU51:AX51"/>
    <mergeCell ref="AY51:BB51"/>
    <mergeCell ref="W51:Z51"/>
    <mergeCell ref="AA51:AD51"/>
    <mergeCell ref="AE51:AH51"/>
    <mergeCell ref="AI51:AL51"/>
    <mergeCell ref="AM51:AP51"/>
    <mergeCell ref="AQ51:AT51"/>
    <mergeCell ref="AM52:AP52"/>
    <mergeCell ref="AQ52:AT52"/>
    <mergeCell ref="AU52:AX52"/>
    <mergeCell ref="AY52:BB52"/>
    <mergeCell ref="W52:Z52"/>
    <mergeCell ref="AA52:AD52"/>
    <mergeCell ref="AE52:AH52"/>
    <mergeCell ref="AI52:AL52"/>
    <mergeCell ref="AM53:AP53"/>
    <mergeCell ref="AQ53:AT53"/>
    <mergeCell ref="AU53:AX53"/>
    <mergeCell ref="AY53:BB53"/>
    <mergeCell ref="W53:Z53"/>
    <mergeCell ref="AA53:AD53"/>
    <mergeCell ref="AE53:AH53"/>
    <mergeCell ref="AI53:AL53"/>
    <mergeCell ref="AM54:AP54"/>
    <mergeCell ref="AQ54:AT54"/>
    <mergeCell ref="AU54:AX54"/>
    <mergeCell ref="AY54:BB54"/>
    <mergeCell ref="W54:Z54"/>
    <mergeCell ref="AA54:AD54"/>
    <mergeCell ref="AE54:AH54"/>
    <mergeCell ref="AI54:AL54"/>
    <mergeCell ref="AM56:AP56"/>
    <mergeCell ref="AQ56:AT56"/>
    <mergeCell ref="AU56:AX56"/>
    <mergeCell ref="AY56:BB56"/>
    <mergeCell ref="W56:Z56"/>
    <mergeCell ref="AA56:AD56"/>
    <mergeCell ref="AE56:AH56"/>
    <mergeCell ref="AI56:AL56"/>
    <mergeCell ref="AQ57:AT57"/>
    <mergeCell ref="AU57:AX57"/>
    <mergeCell ref="AY57:BB57"/>
    <mergeCell ref="W57:Z57"/>
    <mergeCell ref="AA57:AD57"/>
    <mergeCell ref="AE57:AH57"/>
    <mergeCell ref="AI57:AL57"/>
    <mergeCell ref="AQ58:AT58"/>
    <mergeCell ref="AU58:AX58"/>
    <mergeCell ref="AY58:BB58"/>
    <mergeCell ref="W58:Z58"/>
    <mergeCell ref="AA58:AD58"/>
    <mergeCell ref="AE58:AH58"/>
    <mergeCell ref="AI58:AL58"/>
    <mergeCell ref="AQ59:AT59"/>
    <mergeCell ref="AU59:AX59"/>
    <mergeCell ref="AY59:BB59"/>
    <mergeCell ref="W59:Z59"/>
    <mergeCell ref="AA59:AD59"/>
    <mergeCell ref="AE59:AH59"/>
    <mergeCell ref="AI59:AL59"/>
    <mergeCell ref="AE61:AH61"/>
    <mergeCell ref="AI61:AL61"/>
    <mergeCell ref="AQ60:AT60"/>
    <mergeCell ref="AU60:AX60"/>
    <mergeCell ref="AY60:BB60"/>
    <mergeCell ref="W60:Z60"/>
    <mergeCell ref="AA60:AD60"/>
    <mergeCell ref="AE60:AH60"/>
    <mergeCell ref="AI60:AL60"/>
    <mergeCell ref="AY62:BB62"/>
    <mergeCell ref="W62:Z62"/>
    <mergeCell ref="AA62:AD62"/>
    <mergeCell ref="AE62:AH62"/>
    <mergeCell ref="AI62:AL62"/>
    <mergeCell ref="AQ61:AT61"/>
    <mergeCell ref="AU61:AX61"/>
    <mergeCell ref="AY61:BB61"/>
    <mergeCell ref="W61:Z61"/>
    <mergeCell ref="AA61:AD61"/>
    <mergeCell ref="W64:Z64"/>
    <mergeCell ref="AA64:AD64"/>
    <mergeCell ref="AE64:AH64"/>
    <mergeCell ref="AI64:AL64"/>
    <mergeCell ref="AM64:AP64"/>
    <mergeCell ref="AQ64:AT64"/>
    <mergeCell ref="W66:Z66"/>
    <mergeCell ref="AA66:AD66"/>
    <mergeCell ref="AE66:AH66"/>
    <mergeCell ref="AI66:AL66"/>
    <mergeCell ref="AU65:AX65"/>
    <mergeCell ref="AY65:BB65"/>
    <mergeCell ref="W65:Z65"/>
    <mergeCell ref="AA65:AD65"/>
    <mergeCell ref="AE65:AH65"/>
    <mergeCell ref="AI65:AL65"/>
    <mergeCell ref="W68:Z68"/>
    <mergeCell ref="AA68:AD68"/>
    <mergeCell ref="AE68:AH68"/>
    <mergeCell ref="AI68:AL68"/>
    <mergeCell ref="W67:Z67"/>
    <mergeCell ref="AA67:AD67"/>
    <mergeCell ref="AE67:AH67"/>
    <mergeCell ref="AI67:AL67"/>
    <mergeCell ref="AM68:AP68"/>
    <mergeCell ref="AQ68:AT68"/>
    <mergeCell ref="AU68:AX68"/>
    <mergeCell ref="AY68:BB68"/>
    <mergeCell ref="AU67:AX67"/>
    <mergeCell ref="AY67:BB67"/>
    <mergeCell ref="AM67:AP67"/>
    <mergeCell ref="AQ67:AT67"/>
    <mergeCell ref="AA16:AD16"/>
    <mergeCell ref="AA18:AD18"/>
    <mergeCell ref="AQ16:AT16"/>
    <mergeCell ref="AQ18:AT18"/>
    <mergeCell ref="AU66:AX66"/>
    <mergeCell ref="AY66:BB66"/>
    <mergeCell ref="AU64:AX64"/>
    <mergeCell ref="AY64:BB64"/>
    <mergeCell ref="AQ62:AT62"/>
    <mergeCell ref="AU62:AX62"/>
    <mergeCell ref="AM66:AP66"/>
    <mergeCell ref="AQ66:AT66"/>
    <mergeCell ref="AM65:AP65"/>
    <mergeCell ref="AQ65:AT65"/>
    <mergeCell ref="AY18:BB18"/>
    <mergeCell ref="A15:J16"/>
    <mergeCell ref="K15:N16"/>
    <mergeCell ref="O15:R16"/>
    <mergeCell ref="S16:V16"/>
    <mergeCell ref="W16:Z16"/>
    <mergeCell ref="AD71:AP71"/>
    <mergeCell ref="AD72:AP72"/>
    <mergeCell ref="AE18:AH18"/>
    <mergeCell ref="AI18:AL18"/>
    <mergeCell ref="AM62:AP62"/>
    <mergeCell ref="AM61:AP61"/>
    <mergeCell ref="AM60:AP60"/>
    <mergeCell ref="AM59:AP59"/>
    <mergeCell ref="AM58:AP58"/>
    <mergeCell ref="AM57:AP57"/>
    <mergeCell ref="AD73:AP73"/>
    <mergeCell ref="AR14:BB14"/>
    <mergeCell ref="AU16:AX16"/>
    <mergeCell ref="AY16:BB16"/>
    <mergeCell ref="S15:BB15"/>
    <mergeCell ref="AD70:AP70"/>
    <mergeCell ref="AE16:AH16"/>
    <mergeCell ref="AI16:AL16"/>
    <mergeCell ref="AU18:AX18"/>
    <mergeCell ref="AM18:AP18"/>
  </mergeCells>
  <printOptions/>
  <pageMargins left="0.7874015748031497" right="0.3937007874015748" top="0.7874015748031497" bottom="0.1968503937007874" header="0.3937007874015748" footer="0.1968503937007874"/>
  <pageSetup firstPageNumber="198" useFirstPageNumber="1" horizontalDpi="600" verticalDpi="600" orientation="portrait" paperSize="9" r:id="rId2"/>
  <headerFooter alignWithMargins="0">
    <oddHeader xml:space="preserve">&amp;L&amp;"ＭＳ 明朝,標準"&amp;8&amp;P　選挙・職員&amp;R&amp;"ＭＳ 明朝,標準"&amp;8 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41"/>
  <sheetViews>
    <sheetView zoomScalePageLayoutView="0" workbookViewId="0" topLeftCell="A1">
      <selection activeCell="BN19" sqref="BM19:BN19"/>
    </sheetView>
  </sheetViews>
  <sheetFormatPr defaultColWidth="15.625" defaultRowHeight="13.5"/>
  <cols>
    <col min="1" max="8" width="1.875" style="7" customWidth="1"/>
    <col min="9" max="52" width="1.75390625" style="7" customWidth="1"/>
    <col min="53" max="53" width="2.125" style="7" customWidth="1"/>
    <col min="54" max="54" width="1.37890625" style="7" customWidth="1"/>
    <col min="55" max="69" width="1.75390625" style="7" customWidth="1"/>
    <col min="70" max="16384" width="15.625" style="7" customWidth="1"/>
  </cols>
  <sheetData>
    <row r="1" spans="1:48" ht="18" customHeight="1">
      <c r="A1" s="322" t="s">
        <v>669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</row>
    <row r="2" spans="18:30" ht="15" customHeight="1"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40" ht="15" customHeight="1" thickBot="1">
      <c r="A3" s="57" t="s">
        <v>35</v>
      </c>
      <c r="X3" s="9"/>
      <c r="Y3" s="9"/>
      <c r="AD3" s="11"/>
      <c r="AN3" s="44" t="s">
        <v>47</v>
      </c>
    </row>
    <row r="4" spans="1:48" ht="18" customHeight="1">
      <c r="A4" s="375" t="s">
        <v>36</v>
      </c>
      <c r="B4" s="334"/>
      <c r="C4" s="334"/>
      <c r="D4" s="334"/>
      <c r="E4" s="334"/>
      <c r="F4" s="334"/>
      <c r="G4" s="334"/>
      <c r="H4" s="334"/>
      <c r="I4" s="375" t="s">
        <v>443</v>
      </c>
      <c r="J4" s="334"/>
      <c r="K4" s="334"/>
      <c r="L4" s="334"/>
      <c r="M4" s="334"/>
      <c r="N4" s="334" t="s">
        <v>444</v>
      </c>
      <c r="O4" s="334"/>
      <c r="P4" s="334"/>
      <c r="Q4" s="334"/>
      <c r="R4" s="334"/>
      <c r="S4" s="335" t="s">
        <v>37</v>
      </c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</row>
    <row r="5" spans="1:48" ht="18" customHeight="1">
      <c r="A5" s="371"/>
      <c r="B5" s="325"/>
      <c r="C5" s="325"/>
      <c r="D5" s="325"/>
      <c r="E5" s="325"/>
      <c r="F5" s="325"/>
      <c r="G5" s="325"/>
      <c r="H5" s="325"/>
      <c r="I5" s="371"/>
      <c r="J5" s="325"/>
      <c r="K5" s="325"/>
      <c r="L5" s="325"/>
      <c r="M5" s="325"/>
      <c r="N5" s="325"/>
      <c r="O5" s="325"/>
      <c r="P5" s="325"/>
      <c r="Q5" s="325"/>
      <c r="R5" s="325"/>
      <c r="S5" s="325" t="s">
        <v>274</v>
      </c>
      <c r="T5" s="325"/>
      <c r="U5" s="325"/>
      <c r="V5" s="325"/>
      <c r="W5" s="325"/>
      <c r="X5" s="325" t="s">
        <v>81</v>
      </c>
      <c r="Y5" s="325"/>
      <c r="Z5" s="325"/>
      <c r="AA5" s="325"/>
      <c r="AB5" s="325"/>
      <c r="AC5" s="325" t="s">
        <v>80</v>
      </c>
      <c r="AD5" s="325"/>
      <c r="AE5" s="325"/>
      <c r="AF5" s="325"/>
      <c r="AG5" s="325"/>
      <c r="AH5" s="325" t="s">
        <v>145</v>
      </c>
      <c r="AI5" s="325"/>
      <c r="AJ5" s="325"/>
      <c r="AK5" s="325"/>
      <c r="AL5" s="325"/>
      <c r="AM5" s="325" t="s">
        <v>414</v>
      </c>
      <c r="AN5" s="325"/>
      <c r="AO5" s="325"/>
      <c r="AP5" s="325"/>
      <c r="AQ5" s="325"/>
      <c r="AR5" s="325" t="s">
        <v>122</v>
      </c>
      <c r="AS5" s="325"/>
      <c r="AT5" s="325"/>
      <c r="AU5" s="325"/>
      <c r="AV5" s="326"/>
    </row>
    <row r="6" spans="1:48" ht="18" customHeight="1">
      <c r="A6" s="350" t="s">
        <v>350</v>
      </c>
      <c r="B6" s="350"/>
      <c r="C6" s="350"/>
      <c r="D6" s="350"/>
      <c r="E6" s="350"/>
      <c r="F6" s="350"/>
      <c r="G6" s="350"/>
      <c r="H6" s="520"/>
      <c r="I6" s="513">
        <v>34</v>
      </c>
      <c r="J6" s="513"/>
      <c r="K6" s="513"/>
      <c r="L6" s="513"/>
      <c r="M6" s="513"/>
      <c r="N6" s="513">
        <f>SUM(N7:R12)</f>
        <v>33</v>
      </c>
      <c r="O6" s="513"/>
      <c r="P6" s="513"/>
      <c r="Q6" s="513"/>
      <c r="R6" s="513"/>
      <c r="S6" s="513">
        <f>SUM(S7:W12)</f>
        <v>9</v>
      </c>
      <c r="T6" s="513"/>
      <c r="U6" s="513"/>
      <c r="V6" s="513"/>
      <c r="W6" s="513"/>
      <c r="X6" s="513">
        <f>SUM(X7:AB12)</f>
        <v>6</v>
      </c>
      <c r="Y6" s="513"/>
      <c r="Z6" s="513"/>
      <c r="AA6" s="513"/>
      <c r="AB6" s="513"/>
      <c r="AC6" s="513">
        <f>SUM(AC7:AG12)</f>
        <v>6</v>
      </c>
      <c r="AD6" s="513"/>
      <c r="AE6" s="513"/>
      <c r="AF6" s="513"/>
      <c r="AG6" s="513"/>
      <c r="AH6" s="513">
        <f>SUM(AH7:AL12)</f>
        <v>6</v>
      </c>
      <c r="AI6" s="513"/>
      <c r="AJ6" s="513"/>
      <c r="AK6" s="513"/>
      <c r="AL6" s="513"/>
      <c r="AM6" s="513">
        <f>SUM(AM7:AQ12)</f>
        <v>1</v>
      </c>
      <c r="AN6" s="513"/>
      <c r="AO6" s="513"/>
      <c r="AP6" s="513"/>
      <c r="AQ6" s="513"/>
      <c r="AR6" s="513">
        <f>SUM(AR7:AV12)</f>
        <v>5</v>
      </c>
      <c r="AS6" s="513"/>
      <c r="AT6" s="513"/>
      <c r="AU6" s="513"/>
      <c r="AV6" s="513"/>
    </row>
    <row r="7" spans="1:48" ht="18" customHeight="1">
      <c r="A7" s="349" t="s">
        <v>104</v>
      </c>
      <c r="B7" s="349"/>
      <c r="C7" s="349"/>
      <c r="D7" s="349"/>
      <c r="E7" s="349"/>
      <c r="F7" s="349"/>
      <c r="G7" s="349"/>
      <c r="H7" s="386"/>
      <c r="I7" s="411"/>
      <c r="J7" s="411"/>
      <c r="K7" s="411"/>
      <c r="L7" s="411"/>
      <c r="M7" s="411"/>
      <c r="N7" s="411">
        <v>1</v>
      </c>
      <c r="O7" s="411"/>
      <c r="P7" s="411"/>
      <c r="Q7" s="411"/>
      <c r="R7" s="411"/>
      <c r="S7" s="339">
        <v>0</v>
      </c>
      <c r="T7" s="339"/>
      <c r="U7" s="339"/>
      <c r="V7" s="339"/>
      <c r="W7" s="339"/>
      <c r="X7" s="339">
        <v>0</v>
      </c>
      <c r="Y7" s="339"/>
      <c r="Z7" s="339"/>
      <c r="AA7" s="339"/>
      <c r="AB7" s="339"/>
      <c r="AC7" s="339">
        <v>0</v>
      </c>
      <c r="AD7" s="339"/>
      <c r="AE7" s="339"/>
      <c r="AF7" s="339"/>
      <c r="AG7" s="339"/>
      <c r="AH7" s="339">
        <v>0</v>
      </c>
      <c r="AI7" s="339"/>
      <c r="AJ7" s="339"/>
      <c r="AK7" s="339"/>
      <c r="AL7" s="339"/>
      <c r="AM7" s="339">
        <v>0</v>
      </c>
      <c r="AN7" s="339"/>
      <c r="AO7" s="339"/>
      <c r="AP7" s="339"/>
      <c r="AQ7" s="339"/>
      <c r="AR7" s="411">
        <v>1</v>
      </c>
      <c r="AS7" s="411"/>
      <c r="AT7" s="411"/>
      <c r="AU7" s="411"/>
      <c r="AV7" s="411"/>
    </row>
    <row r="8" spans="1:48" ht="18" customHeight="1">
      <c r="A8" s="349" t="s">
        <v>105</v>
      </c>
      <c r="B8" s="349"/>
      <c r="C8" s="349"/>
      <c r="D8" s="349"/>
      <c r="E8" s="349"/>
      <c r="F8" s="349"/>
      <c r="G8" s="349"/>
      <c r="H8" s="386"/>
      <c r="I8" s="411"/>
      <c r="J8" s="411"/>
      <c r="K8" s="411"/>
      <c r="L8" s="411"/>
      <c r="M8" s="411"/>
      <c r="N8" s="411">
        <v>1</v>
      </c>
      <c r="O8" s="411"/>
      <c r="P8" s="411"/>
      <c r="Q8" s="411"/>
      <c r="R8" s="411"/>
      <c r="S8" s="339">
        <v>0</v>
      </c>
      <c r="T8" s="339"/>
      <c r="U8" s="339"/>
      <c r="V8" s="339"/>
      <c r="W8" s="339"/>
      <c r="X8" s="339">
        <v>0</v>
      </c>
      <c r="Y8" s="339"/>
      <c r="Z8" s="339"/>
      <c r="AA8" s="339"/>
      <c r="AB8" s="339"/>
      <c r="AC8" s="411">
        <v>1</v>
      </c>
      <c r="AD8" s="411"/>
      <c r="AE8" s="411"/>
      <c r="AF8" s="411"/>
      <c r="AG8" s="411"/>
      <c r="AH8" s="339">
        <v>0</v>
      </c>
      <c r="AI8" s="339"/>
      <c r="AJ8" s="339"/>
      <c r="AK8" s="339"/>
      <c r="AL8" s="339"/>
      <c r="AM8" s="339">
        <v>0</v>
      </c>
      <c r="AN8" s="339"/>
      <c r="AO8" s="339"/>
      <c r="AP8" s="339"/>
      <c r="AQ8" s="339"/>
      <c r="AR8" s="339">
        <v>0</v>
      </c>
      <c r="AS8" s="339"/>
      <c r="AT8" s="339"/>
      <c r="AU8" s="339"/>
      <c r="AV8" s="339"/>
    </row>
    <row r="9" spans="1:48" ht="18" customHeight="1">
      <c r="A9" s="349" t="s">
        <v>106</v>
      </c>
      <c r="B9" s="349"/>
      <c r="C9" s="349"/>
      <c r="D9" s="349"/>
      <c r="E9" s="349"/>
      <c r="F9" s="349"/>
      <c r="G9" s="349"/>
      <c r="H9" s="386"/>
      <c r="I9" s="411"/>
      <c r="J9" s="411"/>
      <c r="K9" s="411"/>
      <c r="L9" s="411"/>
      <c r="M9" s="411"/>
      <c r="N9" s="411">
        <v>9</v>
      </c>
      <c r="O9" s="411"/>
      <c r="P9" s="411"/>
      <c r="Q9" s="411"/>
      <c r="R9" s="411"/>
      <c r="S9" s="411">
        <v>4</v>
      </c>
      <c r="T9" s="411"/>
      <c r="U9" s="411"/>
      <c r="V9" s="411"/>
      <c r="W9" s="411"/>
      <c r="X9" s="339">
        <v>0</v>
      </c>
      <c r="Y9" s="339"/>
      <c r="Z9" s="339"/>
      <c r="AA9" s="339"/>
      <c r="AB9" s="339"/>
      <c r="AC9" s="411">
        <v>3</v>
      </c>
      <c r="AD9" s="411"/>
      <c r="AE9" s="411"/>
      <c r="AF9" s="411"/>
      <c r="AG9" s="411"/>
      <c r="AH9" s="411">
        <v>1</v>
      </c>
      <c r="AI9" s="411"/>
      <c r="AJ9" s="411"/>
      <c r="AK9" s="411"/>
      <c r="AL9" s="411"/>
      <c r="AM9" s="339">
        <v>0</v>
      </c>
      <c r="AN9" s="339"/>
      <c r="AO9" s="339"/>
      <c r="AP9" s="339"/>
      <c r="AQ9" s="339"/>
      <c r="AR9" s="411">
        <v>1</v>
      </c>
      <c r="AS9" s="411"/>
      <c r="AT9" s="411"/>
      <c r="AU9" s="411"/>
      <c r="AV9" s="411"/>
    </row>
    <row r="10" spans="1:48" ht="20.25" customHeight="1">
      <c r="A10" s="349" t="s">
        <v>107</v>
      </c>
      <c r="B10" s="349"/>
      <c r="C10" s="349"/>
      <c r="D10" s="349"/>
      <c r="E10" s="349"/>
      <c r="F10" s="349"/>
      <c r="G10" s="349"/>
      <c r="H10" s="386"/>
      <c r="I10" s="411"/>
      <c r="J10" s="411"/>
      <c r="K10" s="411"/>
      <c r="L10" s="411"/>
      <c r="M10" s="411"/>
      <c r="N10" s="411">
        <v>13</v>
      </c>
      <c r="O10" s="411"/>
      <c r="P10" s="411"/>
      <c r="Q10" s="411"/>
      <c r="R10" s="411"/>
      <c r="S10" s="411">
        <v>2</v>
      </c>
      <c r="T10" s="411"/>
      <c r="U10" s="411"/>
      <c r="V10" s="411"/>
      <c r="W10" s="411"/>
      <c r="X10" s="411">
        <v>4</v>
      </c>
      <c r="Y10" s="411"/>
      <c r="Z10" s="411"/>
      <c r="AA10" s="411"/>
      <c r="AB10" s="411"/>
      <c r="AC10" s="411">
        <v>2</v>
      </c>
      <c r="AD10" s="411"/>
      <c r="AE10" s="411"/>
      <c r="AF10" s="411"/>
      <c r="AG10" s="411"/>
      <c r="AH10" s="411">
        <v>3</v>
      </c>
      <c r="AI10" s="411"/>
      <c r="AJ10" s="411"/>
      <c r="AK10" s="411"/>
      <c r="AL10" s="411"/>
      <c r="AM10" s="411">
        <v>1</v>
      </c>
      <c r="AN10" s="411"/>
      <c r="AO10" s="411"/>
      <c r="AP10" s="411"/>
      <c r="AQ10" s="411"/>
      <c r="AR10" s="411">
        <v>1</v>
      </c>
      <c r="AS10" s="411"/>
      <c r="AT10" s="411"/>
      <c r="AU10" s="411"/>
      <c r="AV10" s="411"/>
    </row>
    <row r="11" spans="1:48" ht="18" customHeight="1">
      <c r="A11" s="349" t="s">
        <v>108</v>
      </c>
      <c r="B11" s="349"/>
      <c r="C11" s="349"/>
      <c r="D11" s="349"/>
      <c r="E11" s="349"/>
      <c r="F11" s="349"/>
      <c r="G11" s="349"/>
      <c r="H11" s="386"/>
      <c r="I11" s="411"/>
      <c r="J11" s="411"/>
      <c r="K11" s="411"/>
      <c r="L11" s="411"/>
      <c r="M11" s="411"/>
      <c r="N11" s="411">
        <v>8</v>
      </c>
      <c r="O11" s="411"/>
      <c r="P11" s="411"/>
      <c r="Q11" s="411"/>
      <c r="R11" s="411"/>
      <c r="S11" s="514">
        <v>2</v>
      </c>
      <c r="T11" s="514"/>
      <c r="U11" s="514"/>
      <c r="V11" s="514"/>
      <c r="W11" s="514"/>
      <c r="X11" s="514">
        <v>2</v>
      </c>
      <c r="Y11" s="514"/>
      <c r="Z11" s="514"/>
      <c r="AA11" s="514"/>
      <c r="AB11" s="514"/>
      <c r="AC11" s="339">
        <v>0</v>
      </c>
      <c r="AD11" s="339"/>
      <c r="AE11" s="339"/>
      <c r="AF11" s="339"/>
      <c r="AG11" s="339"/>
      <c r="AH11" s="411">
        <v>2</v>
      </c>
      <c r="AI11" s="411"/>
      <c r="AJ11" s="411"/>
      <c r="AK11" s="411"/>
      <c r="AL11" s="411"/>
      <c r="AM11" s="339">
        <v>0</v>
      </c>
      <c r="AN11" s="339"/>
      <c r="AO11" s="339"/>
      <c r="AP11" s="339"/>
      <c r="AQ11" s="339"/>
      <c r="AR11" s="411">
        <v>2</v>
      </c>
      <c r="AS11" s="411"/>
      <c r="AT11" s="411"/>
      <c r="AU11" s="411"/>
      <c r="AV11" s="411"/>
    </row>
    <row r="12" spans="1:48" ht="18" customHeight="1">
      <c r="A12" s="331" t="s">
        <v>109</v>
      </c>
      <c r="B12" s="331"/>
      <c r="C12" s="331"/>
      <c r="D12" s="331"/>
      <c r="E12" s="331"/>
      <c r="F12" s="331"/>
      <c r="G12" s="331"/>
      <c r="H12" s="332"/>
      <c r="I12" s="515"/>
      <c r="J12" s="515"/>
      <c r="K12" s="515"/>
      <c r="L12" s="515"/>
      <c r="M12" s="515"/>
      <c r="N12" s="515">
        <v>1</v>
      </c>
      <c r="O12" s="515"/>
      <c r="P12" s="515"/>
      <c r="Q12" s="515"/>
      <c r="R12" s="515"/>
      <c r="S12" s="512">
        <v>1</v>
      </c>
      <c r="T12" s="512"/>
      <c r="U12" s="512"/>
      <c r="V12" s="512"/>
      <c r="W12" s="512"/>
      <c r="X12" s="511">
        <v>0</v>
      </c>
      <c r="Y12" s="511"/>
      <c r="Z12" s="511"/>
      <c r="AA12" s="511"/>
      <c r="AB12" s="511"/>
      <c r="AC12" s="511">
        <v>0</v>
      </c>
      <c r="AD12" s="511"/>
      <c r="AE12" s="511"/>
      <c r="AF12" s="511"/>
      <c r="AG12" s="511"/>
      <c r="AH12" s="511">
        <v>0</v>
      </c>
      <c r="AI12" s="511"/>
      <c r="AJ12" s="511"/>
      <c r="AK12" s="511"/>
      <c r="AL12" s="511"/>
      <c r="AM12" s="511">
        <v>0</v>
      </c>
      <c r="AN12" s="511"/>
      <c r="AO12" s="511"/>
      <c r="AP12" s="511"/>
      <c r="AQ12" s="511"/>
      <c r="AR12" s="511">
        <v>0</v>
      </c>
      <c r="AS12" s="511"/>
      <c r="AT12" s="511"/>
      <c r="AU12" s="511"/>
      <c r="AV12" s="511"/>
    </row>
    <row r="13" spans="1:47" ht="18" customHeight="1">
      <c r="A13" s="13"/>
      <c r="B13" s="13"/>
      <c r="C13" s="13"/>
      <c r="M13" s="13"/>
      <c r="N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18" customHeight="1">
      <c r="A14" s="4"/>
      <c r="B14" s="4"/>
      <c r="C14" s="4"/>
      <c r="M14" s="19"/>
      <c r="N14" s="19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18" customHeight="1" thickBot="1">
      <c r="A15" s="57" t="s">
        <v>110</v>
      </c>
      <c r="B15" s="4"/>
      <c r="C15" s="4"/>
      <c r="AT15" s="19"/>
      <c r="AU15" s="19"/>
    </row>
    <row r="16" spans="1:48" ht="18" customHeight="1">
      <c r="A16" s="374" t="s">
        <v>188</v>
      </c>
      <c r="B16" s="374"/>
      <c r="C16" s="374"/>
      <c r="D16" s="374"/>
      <c r="E16" s="374"/>
      <c r="F16" s="374"/>
      <c r="G16" s="375"/>
      <c r="H16" s="334" t="s">
        <v>111</v>
      </c>
      <c r="I16" s="334"/>
      <c r="J16" s="334"/>
      <c r="K16" s="334"/>
      <c r="L16" s="334"/>
      <c r="M16" s="334"/>
      <c r="N16" s="334"/>
      <c r="O16" s="334" t="s">
        <v>112</v>
      </c>
      <c r="P16" s="334"/>
      <c r="Q16" s="334"/>
      <c r="R16" s="334"/>
      <c r="S16" s="334"/>
      <c r="T16" s="334"/>
      <c r="U16" s="334"/>
      <c r="V16" s="334" t="s">
        <v>113</v>
      </c>
      <c r="W16" s="334"/>
      <c r="X16" s="334"/>
      <c r="Y16" s="334"/>
      <c r="Z16" s="334"/>
      <c r="AA16" s="334"/>
      <c r="AB16" s="334"/>
      <c r="AC16" s="334" t="s">
        <v>114</v>
      </c>
      <c r="AD16" s="334"/>
      <c r="AE16" s="334"/>
      <c r="AF16" s="334"/>
      <c r="AG16" s="334"/>
      <c r="AH16" s="334"/>
      <c r="AI16" s="334"/>
      <c r="AJ16" s="334" t="s">
        <v>115</v>
      </c>
      <c r="AK16" s="334"/>
      <c r="AL16" s="334"/>
      <c r="AM16" s="334"/>
      <c r="AN16" s="334"/>
      <c r="AO16" s="334"/>
      <c r="AP16" s="334"/>
      <c r="AQ16" s="374" t="s">
        <v>116</v>
      </c>
      <c r="AR16" s="374"/>
      <c r="AS16" s="374"/>
      <c r="AT16" s="374"/>
      <c r="AU16" s="374"/>
      <c r="AV16" s="374"/>
    </row>
    <row r="17" spans="1:48" ht="18" customHeight="1">
      <c r="A17" s="42"/>
      <c r="G17" s="79"/>
      <c r="H17" s="516" t="s">
        <v>117</v>
      </c>
      <c r="I17" s="424"/>
      <c r="J17" s="424"/>
      <c r="K17" s="424"/>
      <c r="L17" s="424"/>
      <c r="M17" s="424"/>
      <c r="N17" s="424"/>
      <c r="O17" s="424" t="s">
        <v>117</v>
      </c>
      <c r="P17" s="424"/>
      <c r="Q17" s="424"/>
      <c r="R17" s="424"/>
      <c r="S17" s="424"/>
      <c r="T17" s="424"/>
      <c r="U17" s="424"/>
      <c r="V17" s="424" t="s">
        <v>117</v>
      </c>
      <c r="W17" s="424"/>
      <c r="X17" s="424"/>
      <c r="Y17" s="424"/>
      <c r="Z17" s="424"/>
      <c r="AA17" s="424"/>
      <c r="AB17" s="424"/>
      <c r="AC17" s="424" t="s">
        <v>117</v>
      </c>
      <c r="AD17" s="424"/>
      <c r="AE17" s="424"/>
      <c r="AF17" s="424"/>
      <c r="AG17" s="424"/>
      <c r="AH17" s="424"/>
      <c r="AI17" s="424"/>
      <c r="AJ17" s="424" t="s">
        <v>117</v>
      </c>
      <c r="AK17" s="424"/>
      <c r="AL17" s="424"/>
      <c r="AM17" s="424"/>
      <c r="AN17" s="424"/>
      <c r="AO17" s="424"/>
      <c r="AP17" s="424"/>
      <c r="AQ17" s="454" t="s">
        <v>118</v>
      </c>
      <c r="AR17" s="454"/>
      <c r="AS17" s="454"/>
      <c r="AT17" s="454"/>
      <c r="AU17" s="454"/>
      <c r="AV17" s="454"/>
    </row>
    <row r="18" spans="1:48" ht="18" customHeight="1">
      <c r="A18" s="365" t="s">
        <v>42</v>
      </c>
      <c r="B18" s="365"/>
      <c r="C18" s="365"/>
      <c r="D18" s="365"/>
      <c r="E18" s="365"/>
      <c r="F18" s="365"/>
      <c r="G18" s="365"/>
      <c r="H18" s="519">
        <v>109</v>
      </c>
      <c r="I18" s="508"/>
      <c r="J18" s="508"/>
      <c r="K18" s="508"/>
      <c r="L18" s="508"/>
      <c r="M18" s="508"/>
      <c r="N18" s="508"/>
      <c r="O18" s="508">
        <v>1</v>
      </c>
      <c r="P18" s="508"/>
      <c r="Q18" s="508"/>
      <c r="R18" s="508"/>
      <c r="S18" s="508"/>
      <c r="T18" s="508"/>
      <c r="U18" s="508"/>
      <c r="V18" s="508">
        <v>39</v>
      </c>
      <c r="W18" s="508"/>
      <c r="X18" s="508"/>
      <c r="Y18" s="508"/>
      <c r="Z18" s="508"/>
      <c r="AA18" s="508"/>
      <c r="AB18" s="508"/>
      <c r="AC18" s="508">
        <v>24</v>
      </c>
      <c r="AD18" s="508"/>
      <c r="AE18" s="508"/>
      <c r="AF18" s="508"/>
      <c r="AG18" s="508"/>
      <c r="AH18" s="508"/>
      <c r="AI18" s="508"/>
      <c r="AJ18" s="508">
        <v>38</v>
      </c>
      <c r="AK18" s="508"/>
      <c r="AL18" s="508"/>
      <c r="AM18" s="508"/>
      <c r="AN18" s="508"/>
      <c r="AO18" s="508"/>
      <c r="AP18" s="508"/>
      <c r="AQ18" s="508">
        <v>1</v>
      </c>
      <c r="AR18" s="508"/>
      <c r="AS18" s="508"/>
      <c r="AT18" s="508"/>
      <c r="AU18" s="508"/>
      <c r="AV18" s="508"/>
    </row>
    <row r="19" spans="1:48" ht="18" customHeight="1">
      <c r="A19" s="363" t="s">
        <v>60</v>
      </c>
      <c r="B19" s="363"/>
      <c r="C19" s="363"/>
      <c r="D19" s="363"/>
      <c r="E19" s="363"/>
      <c r="F19" s="363"/>
      <c r="G19" s="363"/>
      <c r="H19" s="519">
        <v>113</v>
      </c>
      <c r="I19" s="508"/>
      <c r="J19" s="508"/>
      <c r="K19" s="508"/>
      <c r="L19" s="508"/>
      <c r="M19" s="508"/>
      <c r="N19" s="508"/>
      <c r="O19" s="510">
        <v>0</v>
      </c>
      <c r="P19" s="510"/>
      <c r="Q19" s="510"/>
      <c r="R19" s="510"/>
      <c r="S19" s="510"/>
      <c r="T19" s="510"/>
      <c r="U19" s="510"/>
      <c r="V19" s="508">
        <v>34</v>
      </c>
      <c r="W19" s="508"/>
      <c r="X19" s="508"/>
      <c r="Y19" s="508"/>
      <c r="Z19" s="508"/>
      <c r="AA19" s="508"/>
      <c r="AB19" s="508"/>
      <c r="AC19" s="508">
        <v>21</v>
      </c>
      <c r="AD19" s="508"/>
      <c r="AE19" s="508"/>
      <c r="AF19" s="508"/>
      <c r="AG19" s="508"/>
      <c r="AH19" s="508"/>
      <c r="AI19" s="508"/>
      <c r="AJ19" s="508">
        <v>37</v>
      </c>
      <c r="AK19" s="508"/>
      <c r="AL19" s="508"/>
      <c r="AM19" s="508"/>
      <c r="AN19" s="508"/>
      <c r="AO19" s="508"/>
      <c r="AP19" s="508"/>
      <c r="AQ19" s="508">
        <v>2</v>
      </c>
      <c r="AR19" s="508"/>
      <c r="AS19" s="508"/>
      <c r="AT19" s="508"/>
      <c r="AU19" s="508"/>
      <c r="AV19" s="508"/>
    </row>
    <row r="20" spans="1:48" ht="18" customHeight="1">
      <c r="A20" s="363" t="s">
        <v>143</v>
      </c>
      <c r="B20" s="363"/>
      <c r="C20" s="363"/>
      <c r="D20" s="363"/>
      <c r="E20" s="363"/>
      <c r="F20" s="363"/>
      <c r="G20" s="363"/>
      <c r="H20" s="508">
        <v>104</v>
      </c>
      <c r="I20" s="508"/>
      <c r="J20" s="508"/>
      <c r="K20" s="508"/>
      <c r="L20" s="508"/>
      <c r="M20" s="508"/>
      <c r="N20" s="508"/>
      <c r="O20" s="508">
        <v>3</v>
      </c>
      <c r="P20" s="508"/>
      <c r="Q20" s="508"/>
      <c r="R20" s="508"/>
      <c r="S20" s="508"/>
      <c r="T20" s="508"/>
      <c r="U20" s="508"/>
      <c r="V20" s="508">
        <v>33</v>
      </c>
      <c r="W20" s="508"/>
      <c r="X20" s="508"/>
      <c r="Y20" s="508"/>
      <c r="Z20" s="508"/>
      <c r="AA20" s="508"/>
      <c r="AB20" s="508"/>
      <c r="AC20" s="508">
        <v>22</v>
      </c>
      <c r="AD20" s="508"/>
      <c r="AE20" s="508"/>
      <c r="AF20" s="508"/>
      <c r="AG20" s="508"/>
      <c r="AH20" s="508"/>
      <c r="AI20" s="508"/>
      <c r="AJ20" s="508">
        <v>39</v>
      </c>
      <c r="AK20" s="508"/>
      <c r="AL20" s="508"/>
      <c r="AM20" s="508"/>
      <c r="AN20" s="508"/>
      <c r="AO20" s="508"/>
      <c r="AP20" s="508"/>
      <c r="AQ20" s="508">
        <v>2</v>
      </c>
      <c r="AR20" s="508"/>
      <c r="AS20" s="508"/>
      <c r="AT20" s="508"/>
      <c r="AU20" s="508"/>
      <c r="AV20" s="508"/>
    </row>
    <row r="21" spans="1:48" ht="18" customHeight="1">
      <c r="A21" s="368" t="s">
        <v>144</v>
      </c>
      <c r="B21" s="368"/>
      <c r="C21" s="368"/>
      <c r="D21" s="368"/>
      <c r="E21" s="368"/>
      <c r="F21" s="368"/>
      <c r="G21" s="369"/>
      <c r="H21" s="509">
        <v>112</v>
      </c>
      <c r="I21" s="509"/>
      <c r="J21" s="509"/>
      <c r="K21" s="509"/>
      <c r="L21" s="509"/>
      <c r="M21" s="509"/>
      <c r="N21" s="509"/>
      <c r="O21" s="509">
        <v>1</v>
      </c>
      <c r="P21" s="509"/>
      <c r="Q21" s="509"/>
      <c r="R21" s="509"/>
      <c r="S21" s="509"/>
      <c r="T21" s="509"/>
      <c r="U21" s="509"/>
      <c r="V21" s="509">
        <v>33</v>
      </c>
      <c r="W21" s="509"/>
      <c r="X21" s="509"/>
      <c r="Y21" s="509"/>
      <c r="Z21" s="509"/>
      <c r="AA21" s="509"/>
      <c r="AB21" s="509"/>
      <c r="AC21" s="509">
        <v>22</v>
      </c>
      <c r="AD21" s="509"/>
      <c r="AE21" s="509"/>
      <c r="AF21" s="509"/>
      <c r="AG21" s="509"/>
      <c r="AH21" s="509"/>
      <c r="AI21" s="509"/>
      <c r="AJ21" s="509">
        <v>37</v>
      </c>
      <c r="AK21" s="509"/>
      <c r="AL21" s="509"/>
      <c r="AM21" s="509"/>
      <c r="AN21" s="509"/>
      <c r="AO21" s="509"/>
      <c r="AP21" s="509"/>
      <c r="AQ21" s="509">
        <v>8</v>
      </c>
      <c r="AR21" s="509"/>
      <c r="AS21" s="509"/>
      <c r="AT21" s="509"/>
      <c r="AU21" s="509"/>
      <c r="AV21" s="509"/>
    </row>
    <row r="22" spans="1:48" ht="18" customHeight="1">
      <c r="A22" s="367" t="s">
        <v>43</v>
      </c>
      <c r="B22" s="367"/>
      <c r="C22" s="367"/>
      <c r="D22" s="367"/>
      <c r="E22" s="367"/>
      <c r="F22" s="367"/>
      <c r="G22" s="367"/>
      <c r="H22" s="416">
        <v>114</v>
      </c>
      <c r="I22" s="417"/>
      <c r="J22" s="417"/>
      <c r="K22" s="417"/>
      <c r="L22" s="417"/>
      <c r="M22" s="417"/>
      <c r="N22" s="417"/>
      <c r="O22" s="417">
        <v>1</v>
      </c>
      <c r="P22" s="417"/>
      <c r="Q22" s="417"/>
      <c r="R22" s="417"/>
      <c r="S22" s="417"/>
      <c r="T22" s="417"/>
      <c r="U22" s="417"/>
      <c r="V22" s="417">
        <v>39</v>
      </c>
      <c r="W22" s="417"/>
      <c r="X22" s="417"/>
      <c r="Y22" s="417"/>
      <c r="Z22" s="417"/>
      <c r="AA22" s="417"/>
      <c r="AB22" s="417"/>
      <c r="AC22" s="417">
        <v>20</v>
      </c>
      <c r="AD22" s="417"/>
      <c r="AE22" s="417"/>
      <c r="AF22" s="417"/>
      <c r="AG22" s="417"/>
      <c r="AH22" s="417"/>
      <c r="AI22" s="417"/>
      <c r="AJ22" s="417">
        <v>37</v>
      </c>
      <c r="AK22" s="417"/>
      <c r="AL22" s="417"/>
      <c r="AM22" s="417"/>
      <c r="AN22" s="417"/>
      <c r="AO22" s="417"/>
      <c r="AP22" s="417"/>
      <c r="AQ22" s="417">
        <v>3</v>
      </c>
      <c r="AR22" s="417"/>
      <c r="AS22" s="417"/>
      <c r="AT22" s="417"/>
      <c r="AU22" s="417"/>
      <c r="AV22" s="417"/>
    </row>
    <row r="23" spans="1:42" ht="13.5" customHeight="1">
      <c r="A23" s="154" t="s">
        <v>79</v>
      </c>
      <c r="B23" s="4"/>
      <c r="C23" s="4"/>
      <c r="D23" s="4"/>
      <c r="E23" s="19"/>
      <c r="F23" s="19"/>
      <c r="G23" s="19"/>
      <c r="H23" s="4"/>
      <c r="I23" s="4"/>
      <c r="J23" s="4"/>
      <c r="K23" s="4"/>
      <c r="L23" s="19"/>
      <c r="M23" s="19"/>
      <c r="N23" s="19"/>
      <c r="O23" s="4"/>
      <c r="P23" s="4"/>
      <c r="Q23" s="4"/>
      <c r="R23" s="4"/>
      <c r="S23" s="19"/>
      <c r="T23" s="19"/>
      <c r="U23" s="19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4"/>
      <c r="AK23" s="4"/>
      <c r="AL23" s="4"/>
      <c r="AM23" s="4"/>
      <c r="AN23" s="19"/>
      <c r="AO23" s="19"/>
      <c r="AP23" s="19"/>
    </row>
    <row r="24" spans="1:42" ht="18" customHeight="1">
      <c r="A24" s="24"/>
      <c r="B24" s="24"/>
      <c r="C24" s="24"/>
      <c r="D24" s="24"/>
      <c r="E24" s="30"/>
      <c r="F24" s="30"/>
      <c r="G24" s="3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30"/>
      <c r="AK24" s="30"/>
      <c r="AL24" s="30"/>
      <c r="AM24" s="30"/>
      <c r="AN24" s="30"/>
      <c r="AO24" s="30"/>
      <c r="AP24" s="30"/>
    </row>
    <row r="25" spans="5:25" ht="18" customHeight="1">
      <c r="E25" s="172"/>
      <c r="N25" s="84"/>
      <c r="O25" s="84"/>
      <c r="R25" s="142"/>
      <c r="S25" s="142"/>
      <c r="T25" s="142"/>
      <c r="U25" s="142"/>
      <c r="V25" s="142"/>
      <c r="W25" s="142"/>
      <c r="X25" s="142"/>
      <c r="Y25" s="142"/>
    </row>
    <row r="26" spans="1:46" ht="18" customHeight="1" thickBot="1">
      <c r="A26" s="57" t="s">
        <v>119</v>
      </c>
      <c r="N26" s="84"/>
      <c r="O26" s="84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33"/>
      <c r="AC26" s="33"/>
      <c r="AD26" s="3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8" ht="18" customHeight="1">
      <c r="A27" s="375" t="s">
        <v>188</v>
      </c>
      <c r="B27" s="334"/>
      <c r="C27" s="334"/>
      <c r="D27" s="334"/>
      <c r="E27" s="334"/>
      <c r="F27" s="334"/>
      <c r="G27" s="334"/>
      <c r="H27" s="334" t="s">
        <v>490</v>
      </c>
      <c r="I27" s="334"/>
      <c r="J27" s="334"/>
      <c r="K27" s="334"/>
      <c r="L27" s="334"/>
      <c r="M27" s="334"/>
      <c r="N27" s="334"/>
      <c r="O27" s="334" t="s">
        <v>120</v>
      </c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5"/>
    </row>
    <row r="28" spans="1:48" ht="18" customHeight="1">
      <c r="A28" s="371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 t="s">
        <v>123</v>
      </c>
      <c r="P28" s="325"/>
      <c r="Q28" s="325"/>
      <c r="R28" s="325"/>
      <c r="S28" s="325"/>
      <c r="T28" s="325"/>
      <c r="U28" s="325"/>
      <c r="V28" s="325" t="s">
        <v>124</v>
      </c>
      <c r="W28" s="325"/>
      <c r="X28" s="325"/>
      <c r="Y28" s="325"/>
      <c r="Z28" s="325"/>
      <c r="AA28" s="325"/>
      <c r="AB28" s="325"/>
      <c r="AC28" s="325" t="s">
        <v>125</v>
      </c>
      <c r="AD28" s="325"/>
      <c r="AE28" s="325"/>
      <c r="AF28" s="325"/>
      <c r="AG28" s="325"/>
      <c r="AH28" s="325"/>
      <c r="AI28" s="325"/>
      <c r="AJ28" s="325" t="s">
        <v>126</v>
      </c>
      <c r="AK28" s="325"/>
      <c r="AL28" s="325"/>
      <c r="AM28" s="325"/>
      <c r="AN28" s="325"/>
      <c r="AO28" s="325"/>
      <c r="AP28" s="325"/>
      <c r="AQ28" s="325" t="s">
        <v>127</v>
      </c>
      <c r="AR28" s="325"/>
      <c r="AS28" s="325"/>
      <c r="AT28" s="325"/>
      <c r="AU28" s="325"/>
      <c r="AV28" s="326"/>
    </row>
    <row r="29" spans="1:48" ht="18" customHeight="1">
      <c r="A29" s="364" t="s">
        <v>44</v>
      </c>
      <c r="B29" s="364"/>
      <c r="C29" s="364"/>
      <c r="D29" s="364"/>
      <c r="E29" s="364"/>
      <c r="F29" s="364"/>
      <c r="G29" s="365"/>
      <c r="H29" s="508" t="s">
        <v>121</v>
      </c>
      <c r="I29" s="508"/>
      <c r="J29" s="508"/>
      <c r="K29" s="508"/>
      <c r="L29" s="508"/>
      <c r="M29" s="508"/>
      <c r="N29" s="508"/>
      <c r="O29" s="508">
        <v>22</v>
      </c>
      <c r="P29" s="508"/>
      <c r="Q29" s="508"/>
      <c r="R29" s="508"/>
      <c r="S29" s="508"/>
      <c r="T29" s="508"/>
      <c r="U29" s="508"/>
      <c r="V29" s="508">
        <v>9</v>
      </c>
      <c r="W29" s="508"/>
      <c r="X29" s="508"/>
      <c r="Y29" s="508"/>
      <c r="Z29" s="508"/>
      <c r="AA29" s="508"/>
      <c r="AB29" s="508"/>
      <c r="AC29" s="510">
        <v>0</v>
      </c>
      <c r="AD29" s="508"/>
      <c r="AE29" s="508"/>
      <c r="AF29" s="508"/>
      <c r="AG29" s="508"/>
      <c r="AH29" s="508"/>
      <c r="AI29" s="508"/>
      <c r="AJ29" s="508">
        <v>4</v>
      </c>
      <c r="AK29" s="508"/>
      <c r="AL29" s="508"/>
      <c r="AM29" s="508"/>
      <c r="AN29" s="508"/>
      <c r="AO29" s="508"/>
      <c r="AP29" s="508"/>
      <c r="AQ29" s="510">
        <v>0</v>
      </c>
      <c r="AR29" s="508"/>
      <c r="AS29" s="508"/>
      <c r="AT29" s="508"/>
      <c r="AU29" s="508"/>
      <c r="AV29" s="508"/>
    </row>
    <row r="30" spans="1:48" ht="18" customHeight="1">
      <c r="A30" s="362" t="s">
        <v>142</v>
      </c>
      <c r="B30" s="349"/>
      <c r="C30" s="349"/>
      <c r="D30" s="349"/>
      <c r="E30" s="349"/>
      <c r="F30" s="349"/>
      <c r="G30" s="386"/>
      <c r="H30" s="508" t="s">
        <v>128</v>
      </c>
      <c r="I30" s="508"/>
      <c r="J30" s="508"/>
      <c r="K30" s="508"/>
      <c r="L30" s="508"/>
      <c r="M30" s="508"/>
      <c r="N30" s="508"/>
      <c r="O30" s="508">
        <v>25</v>
      </c>
      <c r="P30" s="508"/>
      <c r="Q30" s="508"/>
      <c r="R30" s="508"/>
      <c r="S30" s="508"/>
      <c r="T30" s="508"/>
      <c r="U30" s="508"/>
      <c r="V30" s="508">
        <v>8</v>
      </c>
      <c r="W30" s="508"/>
      <c r="X30" s="508"/>
      <c r="Y30" s="508"/>
      <c r="Z30" s="508"/>
      <c r="AA30" s="508"/>
      <c r="AB30" s="508"/>
      <c r="AC30" s="510">
        <v>0</v>
      </c>
      <c r="AD30" s="510"/>
      <c r="AE30" s="510"/>
      <c r="AF30" s="510"/>
      <c r="AG30" s="510"/>
      <c r="AH30" s="510"/>
      <c r="AI30" s="510"/>
      <c r="AJ30" s="508">
        <v>10</v>
      </c>
      <c r="AK30" s="508"/>
      <c r="AL30" s="508"/>
      <c r="AM30" s="508"/>
      <c r="AN30" s="508"/>
      <c r="AO30" s="508"/>
      <c r="AP30" s="508"/>
      <c r="AQ30" s="510">
        <v>0</v>
      </c>
      <c r="AR30" s="510"/>
      <c r="AS30" s="510"/>
      <c r="AT30" s="510"/>
      <c r="AU30" s="510"/>
      <c r="AV30" s="510"/>
    </row>
    <row r="31" spans="1:48" ht="21" customHeight="1">
      <c r="A31" s="362" t="s">
        <v>143</v>
      </c>
      <c r="B31" s="349"/>
      <c r="C31" s="349"/>
      <c r="D31" s="349"/>
      <c r="E31" s="349"/>
      <c r="F31" s="349"/>
      <c r="G31" s="386"/>
      <c r="H31" s="508" t="s">
        <v>61</v>
      </c>
      <c r="I31" s="508"/>
      <c r="J31" s="508"/>
      <c r="K31" s="508"/>
      <c r="L31" s="508"/>
      <c r="M31" s="508"/>
      <c r="N31" s="508"/>
      <c r="O31" s="508">
        <v>25</v>
      </c>
      <c r="P31" s="508"/>
      <c r="Q31" s="508"/>
      <c r="R31" s="508"/>
      <c r="S31" s="508"/>
      <c r="T31" s="508"/>
      <c r="U31" s="508"/>
      <c r="V31" s="508">
        <v>7</v>
      </c>
      <c r="W31" s="508"/>
      <c r="X31" s="508"/>
      <c r="Y31" s="508"/>
      <c r="Z31" s="508"/>
      <c r="AA31" s="508"/>
      <c r="AB31" s="508"/>
      <c r="AC31" s="508">
        <v>1</v>
      </c>
      <c r="AD31" s="508"/>
      <c r="AE31" s="508"/>
      <c r="AF31" s="508"/>
      <c r="AG31" s="508"/>
      <c r="AH31" s="508"/>
      <c r="AI31" s="508"/>
      <c r="AJ31" s="508">
        <v>10</v>
      </c>
      <c r="AK31" s="508"/>
      <c r="AL31" s="508"/>
      <c r="AM31" s="508"/>
      <c r="AN31" s="508"/>
      <c r="AO31" s="508"/>
      <c r="AP31" s="508"/>
      <c r="AQ31" s="510">
        <v>0</v>
      </c>
      <c r="AR31" s="510"/>
      <c r="AS31" s="510"/>
      <c r="AT31" s="510"/>
      <c r="AU31" s="510"/>
      <c r="AV31" s="510"/>
    </row>
    <row r="32" spans="1:48" ht="21" customHeight="1">
      <c r="A32" s="368" t="s">
        <v>46</v>
      </c>
      <c r="B32" s="522"/>
      <c r="C32" s="522"/>
      <c r="D32" s="522"/>
      <c r="E32" s="522"/>
      <c r="F32" s="522"/>
      <c r="G32" s="523"/>
      <c r="H32" s="508" t="s">
        <v>45</v>
      </c>
      <c r="I32" s="508"/>
      <c r="J32" s="508"/>
      <c r="K32" s="508"/>
      <c r="L32" s="508"/>
      <c r="M32" s="508"/>
      <c r="N32" s="508"/>
      <c r="O32" s="508">
        <v>18</v>
      </c>
      <c r="P32" s="508"/>
      <c r="Q32" s="508"/>
      <c r="R32" s="508"/>
      <c r="S32" s="508"/>
      <c r="T32" s="508"/>
      <c r="U32" s="508"/>
      <c r="V32" s="508">
        <v>7</v>
      </c>
      <c r="W32" s="508"/>
      <c r="X32" s="508"/>
      <c r="Y32" s="508"/>
      <c r="Z32" s="508"/>
      <c r="AA32" s="508"/>
      <c r="AB32" s="508"/>
      <c r="AC32" s="510">
        <v>0</v>
      </c>
      <c r="AD32" s="510"/>
      <c r="AE32" s="510"/>
      <c r="AF32" s="510"/>
      <c r="AG32" s="510"/>
      <c r="AH32" s="510"/>
      <c r="AI32" s="510"/>
      <c r="AJ32" s="508">
        <v>5</v>
      </c>
      <c r="AK32" s="508"/>
      <c r="AL32" s="508"/>
      <c r="AM32" s="508"/>
      <c r="AN32" s="508"/>
      <c r="AO32" s="508"/>
      <c r="AP32" s="508"/>
      <c r="AQ32" s="510">
        <v>0</v>
      </c>
      <c r="AR32" s="510"/>
      <c r="AS32" s="510"/>
      <c r="AT32" s="510"/>
      <c r="AU32" s="510"/>
      <c r="AV32" s="510"/>
    </row>
    <row r="33" spans="1:48" ht="21" customHeight="1">
      <c r="A33" s="366" t="s">
        <v>43</v>
      </c>
      <c r="B33" s="517"/>
      <c r="C33" s="517"/>
      <c r="D33" s="517"/>
      <c r="E33" s="517"/>
      <c r="F33" s="517"/>
      <c r="G33" s="518"/>
      <c r="H33" s="417" t="s">
        <v>650</v>
      </c>
      <c r="I33" s="417"/>
      <c r="J33" s="417"/>
      <c r="K33" s="417"/>
      <c r="L33" s="417"/>
      <c r="M33" s="417"/>
      <c r="N33" s="417"/>
      <c r="O33" s="417">
        <v>22</v>
      </c>
      <c r="P33" s="417"/>
      <c r="Q33" s="417"/>
      <c r="R33" s="417"/>
      <c r="S33" s="417"/>
      <c r="T33" s="417"/>
      <c r="U33" s="417"/>
      <c r="V33" s="417">
        <v>5</v>
      </c>
      <c r="W33" s="417"/>
      <c r="X33" s="417"/>
      <c r="Y33" s="417"/>
      <c r="Z33" s="417"/>
      <c r="AA33" s="417"/>
      <c r="AB33" s="417"/>
      <c r="AC33" s="521">
        <v>0</v>
      </c>
      <c r="AD33" s="521"/>
      <c r="AE33" s="521"/>
      <c r="AF33" s="521"/>
      <c r="AG33" s="521"/>
      <c r="AH33" s="521"/>
      <c r="AI33" s="521"/>
      <c r="AJ33" s="417">
        <v>7</v>
      </c>
      <c r="AK33" s="417"/>
      <c r="AL33" s="417"/>
      <c r="AM33" s="417"/>
      <c r="AN33" s="417"/>
      <c r="AO33" s="417"/>
      <c r="AP33" s="417"/>
      <c r="AQ33" s="521">
        <v>0</v>
      </c>
      <c r="AR33" s="521"/>
      <c r="AS33" s="521"/>
      <c r="AT33" s="521"/>
      <c r="AU33" s="521"/>
      <c r="AV33" s="521"/>
    </row>
    <row r="34" spans="1:27" ht="13.5" customHeight="1">
      <c r="A34" s="154" t="s">
        <v>129</v>
      </c>
      <c r="T34" s="40"/>
      <c r="U34" s="40"/>
      <c r="V34" s="40"/>
      <c r="W34" s="40"/>
      <c r="X34" s="40"/>
      <c r="Y34" s="40"/>
      <c r="Z34" s="40"/>
      <c r="AA34" s="40"/>
    </row>
    <row r="35" spans="1:30" ht="13.5" customHeight="1">
      <c r="A35" s="154" t="s">
        <v>130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1:50" ht="18" customHeight="1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1:50" ht="18" customHeight="1"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1:50" ht="45" customHeight="1"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1:50" ht="18" customHeight="1">
      <c r="K39" s="4"/>
      <c r="L39" s="4"/>
      <c r="M39" s="4"/>
      <c r="N39" s="4"/>
      <c r="O39" s="4"/>
      <c r="P39" s="19"/>
      <c r="Q39" s="19"/>
      <c r="R39" s="19"/>
      <c r="S39" s="19"/>
      <c r="T39" s="1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4"/>
      <c r="AF39" s="4"/>
      <c r="AG39" s="4"/>
      <c r="AH39" s="4"/>
      <c r="AI39" s="4"/>
      <c r="AJ39" s="19"/>
      <c r="AK39" s="19"/>
      <c r="AL39" s="19"/>
      <c r="AM39" s="19"/>
      <c r="AN39" s="19"/>
      <c r="AO39" s="4"/>
      <c r="AP39" s="4"/>
      <c r="AQ39" s="4"/>
      <c r="AR39" s="4"/>
      <c r="AS39" s="4"/>
      <c r="AT39" s="19"/>
      <c r="AU39" s="19"/>
      <c r="AV39" s="19"/>
      <c r="AW39" s="19"/>
      <c r="AX39" s="19"/>
    </row>
    <row r="40" spans="1:50" ht="18" customHeight="1">
      <c r="A40" s="4"/>
      <c r="K40" s="4"/>
      <c r="L40" s="4"/>
      <c r="M40" s="4"/>
      <c r="N40" s="4"/>
      <c r="O40" s="4"/>
      <c r="P40" s="19"/>
      <c r="Q40" s="19"/>
      <c r="R40" s="19"/>
      <c r="S40" s="19"/>
      <c r="T40" s="19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4"/>
      <c r="AP40" s="4"/>
      <c r="AQ40" s="4"/>
      <c r="AR40" s="4"/>
      <c r="AS40" s="4"/>
      <c r="AT40" s="19"/>
      <c r="AU40" s="19"/>
      <c r="AV40" s="19"/>
      <c r="AW40" s="19"/>
      <c r="AX40" s="19"/>
    </row>
    <row r="41" spans="1:50" ht="18" customHeight="1">
      <c r="A41" s="24"/>
      <c r="K41" s="24"/>
      <c r="L41" s="24"/>
      <c r="M41" s="24"/>
      <c r="N41" s="24"/>
      <c r="O41" s="24"/>
      <c r="P41" s="30"/>
      <c r="Q41" s="30"/>
      <c r="R41" s="30"/>
      <c r="S41" s="30"/>
      <c r="T41" s="30"/>
      <c r="U41" s="24"/>
      <c r="V41" s="24"/>
      <c r="W41" s="24"/>
      <c r="X41" s="24"/>
      <c r="Y41" s="24"/>
      <c r="Z41" s="30"/>
      <c r="AA41" s="30"/>
      <c r="AB41" s="30"/>
      <c r="AC41" s="30"/>
      <c r="AD41" s="3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24"/>
      <c r="AP41" s="24"/>
      <c r="AQ41" s="24"/>
      <c r="AR41" s="24"/>
      <c r="AS41" s="24"/>
      <c r="AT41" s="227"/>
      <c r="AU41" s="227"/>
      <c r="AV41" s="227"/>
      <c r="AW41" s="227"/>
      <c r="AX41" s="227"/>
    </row>
    <row r="42" ht="18" customHeight="1"/>
    <row r="43" ht="18" customHeight="1"/>
    <row r="44" ht="18" customHeight="1"/>
    <row r="45" ht="18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9.75" customHeight="1"/>
    <row r="55" ht="7.5" customHeight="1"/>
    <row r="56" ht="9.75" customHeight="1"/>
    <row r="57" ht="9.75" customHeight="1"/>
    <row r="58" ht="7.5" customHeight="1"/>
    <row r="59" ht="9.75" customHeight="1"/>
    <row r="60" ht="9.75" customHeight="1"/>
    <row r="61" ht="7.5" customHeight="1"/>
    <row r="62" ht="9.75" customHeight="1"/>
    <row r="63" ht="9.75" customHeight="1"/>
    <row r="64" ht="7.5" customHeight="1"/>
    <row r="65" ht="9.75" customHeight="1"/>
    <row r="66" ht="9.75" customHeight="1"/>
    <row r="67" ht="7.5" customHeight="1"/>
    <row r="68" ht="9.75" customHeight="1"/>
    <row r="69" ht="9.75" customHeight="1"/>
    <row r="70" ht="7.5" customHeight="1"/>
    <row r="71" ht="9.75" customHeight="1"/>
    <row r="72" ht="9.75" customHeight="1"/>
    <row r="73" ht="7.5" customHeight="1"/>
    <row r="74" ht="9.75" customHeight="1"/>
    <row r="75" ht="9.75" customHeight="1"/>
    <row r="76" ht="7.5" customHeight="1"/>
    <row r="77" ht="9.75" customHeight="1"/>
    <row r="78" ht="9.75" customHeight="1"/>
    <row r="79" ht="7.5" customHeight="1"/>
    <row r="80" ht="9.75" customHeight="1"/>
    <row r="81" ht="9.75" customHeight="1"/>
    <row r="82" ht="5.25" customHeight="1"/>
    <row r="83" ht="13.5" customHeight="1"/>
    <row r="84" ht="13.5" customHeight="1"/>
  </sheetData>
  <sheetProtection/>
  <mergeCells count="165">
    <mergeCell ref="AJ31:AP31"/>
    <mergeCell ref="A32:G32"/>
    <mergeCell ref="H32:N32"/>
    <mergeCell ref="O32:U32"/>
    <mergeCell ref="V32:AB32"/>
    <mergeCell ref="AQ30:AV30"/>
    <mergeCell ref="V30:AB30"/>
    <mergeCell ref="AQ29:AV29"/>
    <mergeCell ref="AC30:AI30"/>
    <mergeCell ref="AJ30:AP30"/>
    <mergeCell ref="V29:AB29"/>
    <mergeCell ref="AQ31:AV31"/>
    <mergeCell ref="AJ32:AP32"/>
    <mergeCell ref="AQ32:AV32"/>
    <mergeCell ref="V33:AB33"/>
    <mergeCell ref="AC33:AI33"/>
    <mergeCell ref="AC32:AI32"/>
    <mergeCell ref="AJ33:AP33"/>
    <mergeCell ref="AQ33:AV33"/>
    <mergeCell ref="V31:AB31"/>
    <mergeCell ref="AC31:AI31"/>
    <mergeCell ref="A1:AV1"/>
    <mergeCell ref="O27:AV27"/>
    <mergeCell ref="O29:U29"/>
    <mergeCell ref="I12:M12"/>
    <mergeCell ref="H18:N18"/>
    <mergeCell ref="H19:N19"/>
    <mergeCell ref="A6:H6"/>
    <mergeCell ref="A21:G21"/>
    <mergeCell ref="H21:N21"/>
    <mergeCell ref="O21:U21"/>
    <mergeCell ref="A30:G30"/>
    <mergeCell ref="H30:N30"/>
    <mergeCell ref="A33:G33"/>
    <mergeCell ref="H33:N33"/>
    <mergeCell ref="O33:U33"/>
    <mergeCell ref="A31:G31"/>
    <mergeCell ref="H31:N31"/>
    <mergeCell ref="O31:U31"/>
    <mergeCell ref="A18:G18"/>
    <mergeCell ref="H17:N17"/>
    <mergeCell ref="O30:U30"/>
    <mergeCell ref="O20:U20"/>
    <mergeCell ref="A27:G28"/>
    <mergeCell ref="H27:N28"/>
    <mergeCell ref="O28:U28"/>
    <mergeCell ref="A29:G29"/>
    <mergeCell ref="A20:G20"/>
    <mergeCell ref="H20:N20"/>
    <mergeCell ref="H29:N29"/>
    <mergeCell ref="I9:M9"/>
    <mergeCell ref="I10:M10"/>
    <mergeCell ref="I11:M11"/>
    <mergeCell ref="A11:H11"/>
    <mergeCell ref="A12:H12"/>
    <mergeCell ref="A16:G16"/>
    <mergeCell ref="A19:G19"/>
    <mergeCell ref="A22:G22"/>
    <mergeCell ref="H22:N22"/>
    <mergeCell ref="H16:N16"/>
    <mergeCell ref="I8:M8"/>
    <mergeCell ref="O16:U16"/>
    <mergeCell ref="N10:R10"/>
    <mergeCell ref="N11:R11"/>
    <mergeCell ref="N12:R12"/>
    <mergeCell ref="S10:W10"/>
    <mergeCell ref="A8:H8"/>
    <mergeCell ref="A9:H9"/>
    <mergeCell ref="S11:W11"/>
    <mergeCell ref="AC7:AG7"/>
    <mergeCell ref="AH7:AL7"/>
    <mergeCell ref="X9:AB9"/>
    <mergeCell ref="AC9:AG9"/>
    <mergeCell ref="I6:M6"/>
    <mergeCell ref="I7:M7"/>
    <mergeCell ref="S6:W6"/>
    <mergeCell ref="S7:W7"/>
    <mergeCell ref="N6:R6"/>
    <mergeCell ref="N7:R7"/>
    <mergeCell ref="X6:AB6"/>
    <mergeCell ref="AC6:AG6"/>
    <mergeCell ref="AH6:AL6"/>
    <mergeCell ref="AM6:AQ6"/>
    <mergeCell ref="AM7:AQ7"/>
    <mergeCell ref="X8:AB8"/>
    <mergeCell ref="AC8:AG8"/>
    <mergeCell ref="AH8:AL8"/>
    <mergeCell ref="AM8:AQ8"/>
    <mergeCell ref="X7:AB7"/>
    <mergeCell ref="AR11:AV11"/>
    <mergeCell ref="AM12:AQ12"/>
    <mergeCell ref="AM9:AQ9"/>
    <mergeCell ref="AM11:AQ11"/>
    <mergeCell ref="AM10:AQ10"/>
    <mergeCell ref="X11:AB11"/>
    <mergeCell ref="AC11:AG11"/>
    <mergeCell ref="AH11:AL11"/>
    <mergeCell ref="X10:AB10"/>
    <mergeCell ref="AC10:AG10"/>
    <mergeCell ref="AR6:AV6"/>
    <mergeCell ref="AR7:AV7"/>
    <mergeCell ref="AR8:AV8"/>
    <mergeCell ref="AR9:AV9"/>
    <mergeCell ref="AH9:AL9"/>
    <mergeCell ref="AR10:AV10"/>
    <mergeCell ref="AH10:AL10"/>
    <mergeCell ref="AJ16:AP16"/>
    <mergeCell ref="AQ16:AV16"/>
    <mergeCell ref="X12:AB12"/>
    <mergeCell ref="AC12:AG12"/>
    <mergeCell ref="AH12:AL12"/>
    <mergeCell ref="AR12:AV12"/>
    <mergeCell ref="V16:AB16"/>
    <mergeCell ref="AC16:AI16"/>
    <mergeCell ref="S12:W12"/>
    <mergeCell ref="AQ19:AV19"/>
    <mergeCell ref="O22:U22"/>
    <mergeCell ref="V22:AB22"/>
    <mergeCell ref="AC22:AI22"/>
    <mergeCell ref="AJ22:AP22"/>
    <mergeCell ref="AQ22:AV22"/>
    <mergeCell ref="O19:U19"/>
    <mergeCell ref="V19:AB19"/>
    <mergeCell ref="AJ19:AP19"/>
    <mergeCell ref="AC19:AI19"/>
    <mergeCell ref="AQ18:AV18"/>
    <mergeCell ref="AQ17:AV17"/>
    <mergeCell ref="O18:U18"/>
    <mergeCell ref="V18:AB18"/>
    <mergeCell ref="AC18:AI18"/>
    <mergeCell ref="AJ18:AP18"/>
    <mergeCell ref="O17:U17"/>
    <mergeCell ref="AJ17:AP17"/>
    <mergeCell ref="V17:AB17"/>
    <mergeCell ref="AC17:AI17"/>
    <mergeCell ref="S8:W8"/>
    <mergeCell ref="S9:W9"/>
    <mergeCell ref="A10:H10"/>
    <mergeCell ref="A7:H7"/>
    <mergeCell ref="A4:H5"/>
    <mergeCell ref="S5:W5"/>
    <mergeCell ref="I4:M5"/>
    <mergeCell ref="N4:R5"/>
    <mergeCell ref="N8:R8"/>
    <mergeCell ref="N9:R9"/>
    <mergeCell ref="X5:AB5"/>
    <mergeCell ref="S4:AV4"/>
    <mergeCell ref="AC5:AG5"/>
    <mergeCell ref="AH5:AL5"/>
    <mergeCell ref="AM5:AQ5"/>
    <mergeCell ref="AR5:AV5"/>
    <mergeCell ref="AC29:AI29"/>
    <mergeCell ref="AQ28:AV28"/>
    <mergeCell ref="AJ29:AP29"/>
    <mergeCell ref="AC28:AI28"/>
    <mergeCell ref="AC21:AI21"/>
    <mergeCell ref="AJ21:AP21"/>
    <mergeCell ref="AQ21:AV21"/>
    <mergeCell ref="V20:AB20"/>
    <mergeCell ref="AC20:AI20"/>
    <mergeCell ref="AJ20:AP20"/>
    <mergeCell ref="V28:AB28"/>
    <mergeCell ref="V21:AB21"/>
    <mergeCell ref="AQ20:AV20"/>
    <mergeCell ref="AJ28:AP28"/>
  </mergeCells>
  <printOptions/>
  <pageMargins left="0.7874015748031497" right="0" top="0.7874015748031497" bottom="0.1968503937007874" header="0.3937007874015748" footer="0.1968503937007874"/>
  <pageSetup firstPageNumber="199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I75"/>
  <sheetViews>
    <sheetView zoomScalePageLayoutView="0" workbookViewId="0" topLeftCell="A1">
      <selection activeCell="BW8" sqref="BW8"/>
    </sheetView>
  </sheetViews>
  <sheetFormatPr defaultColWidth="1.625" defaultRowHeight="13.5"/>
  <cols>
    <col min="1" max="11" width="1.625" style="7" customWidth="1"/>
    <col min="12" max="12" width="1.625" style="10" customWidth="1"/>
    <col min="13" max="16384" width="1.625" style="7" customWidth="1"/>
  </cols>
  <sheetData>
    <row r="1" spans="4:61" ht="18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38" t="s">
        <v>670</v>
      </c>
      <c r="X1" s="3"/>
      <c r="Y1" s="3"/>
      <c r="Z1" s="3"/>
      <c r="AA1" s="118"/>
      <c r="AB1" s="118"/>
      <c r="AC1" s="118"/>
      <c r="AD1" s="172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5:13" ht="15" customHeight="1">
      <c r="E2" s="8"/>
      <c r="F2" s="8"/>
      <c r="G2" s="8"/>
      <c r="H2" s="8"/>
      <c r="I2" s="8"/>
      <c r="J2" s="8"/>
      <c r="K2" s="8"/>
      <c r="L2" s="8"/>
      <c r="M2" s="8"/>
    </row>
    <row r="3" spans="1:52" ht="15" customHeight="1" thickBot="1">
      <c r="A3" s="57" t="s">
        <v>186</v>
      </c>
      <c r="F3" s="9"/>
      <c r="K3" s="11"/>
      <c r="L3" s="11"/>
      <c r="M3" s="11"/>
      <c r="N3" s="59"/>
      <c r="O3" s="59"/>
      <c r="P3" s="59"/>
      <c r="Q3" s="59"/>
      <c r="AB3" s="21"/>
      <c r="AH3" s="9"/>
      <c r="AN3" s="21"/>
      <c r="AP3" s="376" t="s">
        <v>187</v>
      </c>
      <c r="AQ3" s="376"/>
      <c r="AR3" s="376"/>
      <c r="AS3" s="376"/>
      <c r="AT3" s="376"/>
      <c r="AU3" s="376"/>
      <c r="AV3" s="376"/>
      <c r="AW3" s="376"/>
      <c r="AZ3" s="21"/>
    </row>
    <row r="4" spans="1:61" ht="18" customHeight="1">
      <c r="A4" s="375" t="s">
        <v>188</v>
      </c>
      <c r="B4" s="334"/>
      <c r="C4" s="334"/>
      <c r="D4" s="334"/>
      <c r="E4" s="334"/>
      <c r="F4" s="334"/>
      <c r="G4" s="334"/>
      <c r="H4" s="334"/>
      <c r="I4" s="334" t="s">
        <v>360</v>
      </c>
      <c r="J4" s="334"/>
      <c r="K4" s="334"/>
      <c r="L4" s="334"/>
      <c r="M4" s="334" t="s">
        <v>189</v>
      </c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 t="s">
        <v>190</v>
      </c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 t="s">
        <v>191</v>
      </c>
      <c r="AS4" s="334"/>
      <c r="AT4" s="334"/>
      <c r="AU4" s="334"/>
      <c r="AV4" s="334"/>
      <c r="AW4" s="335"/>
      <c r="AX4" s="92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8" customHeight="1">
      <c r="A5" s="371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 t="s">
        <v>192</v>
      </c>
      <c r="N5" s="325"/>
      <c r="O5" s="325"/>
      <c r="P5" s="325" t="s">
        <v>193</v>
      </c>
      <c r="Q5" s="325"/>
      <c r="R5" s="325"/>
      <c r="S5" s="325" t="s">
        <v>194</v>
      </c>
      <c r="T5" s="325"/>
      <c r="U5" s="325"/>
      <c r="V5" s="325" t="s">
        <v>195</v>
      </c>
      <c r="W5" s="325"/>
      <c r="X5" s="325"/>
      <c r="Y5" s="325" t="s">
        <v>192</v>
      </c>
      <c r="Z5" s="325"/>
      <c r="AA5" s="325"/>
      <c r="AB5" s="325"/>
      <c r="AC5" s="325" t="s">
        <v>193</v>
      </c>
      <c r="AD5" s="325"/>
      <c r="AE5" s="325"/>
      <c r="AF5" s="325" t="s">
        <v>194</v>
      </c>
      <c r="AG5" s="325"/>
      <c r="AH5" s="325"/>
      <c r="AI5" s="325" t="s">
        <v>195</v>
      </c>
      <c r="AJ5" s="325"/>
      <c r="AK5" s="325"/>
      <c r="AL5" s="325" t="s">
        <v>196</v>
      </c>
      <c r="AM5" s="325"/>
      <c r="AN5" s="325"/>
      <c r="AO5" s="325" t="s">
        <v>197</v>
      </c>
      <c r="AP5" s="325"/>
      <c r="AQ5" s="325"/>
      <c r="AR5" s="325"/>
      <c r="AS5" s="325"/>
      <c r="AT5" s="325"/>
      <c r="AU5" s="325"/>
      <c r="AV5" s="325"/>
      <c r="AW5" s="326"/>
      <c r="AX5" s="92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1:61" ht="18" customHeight="1">
      <c r="A6" s="349" t="s">
        <v>48</v>
      </c>
      <c r="B6" s="349"/>
      <c r="C6" s="349"/>
      <c r="D6" s="349"/>
      <c r="E6" s="349"/>
      <c r="F6" s="349"/>
      <c r="G6" s="349"/>
      <c r="H6" s="386"/>
      <c r="I6" s="531">
        <v>1963</v>
      </c>
      <c r="J6" s="529"/>
      <c r="K6" s="529"/>
      <c r="L6" s="529"/>
      <c r="M6" s="529">
        <v>72</v>
      </c>
      <c r="N6" s="529"/>
      <c r="O6" s="529"/>
      <c r="P6" s="529">
        <v>55</v>
      </c>
      <c r="Q6" s="529"/>
      <c r="R6" s="529"/>
      <c r="S6" s="529">
        <v>2</v>
      </c>
      <c r="T6" s="529"/>
      <c r="U6" s="529"/>
      <c r="V6" s="529">
        <v>15</v>
      </c>
      <c r="W6" s="529"/>
      <c r="X6" s="529"/>
      <c r="Y6" s="529">
        <v>1829</v>
      </c>
      <c r="Z6" s="529"/>
      <c r="AA6" s="529"/>
      <c r="AB6" s="529"/>
      <c r="AC6" s="529">
        <v>807</v>
      </c>
      <c r="AD6" s="529"/>
      <c r="AE6" s="529"/>
      <c r="AF6" s="529">
        <v>395</v>
      </c>
      <c r="AG6" s="529"/>
      <c r="AH6" s="529"/>
      <c r="AI6" s="529">
        <v>219</v>
      </c>
      <c r="AJ6" s="529"/>
      <c r="AK6" s="529"/>
      <c r="AL6" s="529">
        <v>385</v>
      </c>
      <c r="AM6" s="529"/>
      <c r="AN6" s="529"/>
      <c r="AO6" s="529">
        <v>23</v>
      </c>
      <c r="AP6" s="529"/>
      <c r="AQ6" s="529"/>
      <c r="AR6" s="529">
        <v>62</v>
      </c>
      <c r="AS6" s="529"/>
      <c r="AT6" s="529"/>
      <c r="AU6" s="529"/>
      <c r="AV6" s="529"/>
      <c r="AW6" s="52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pans="1:50" ht="18" customHeight="1">
      <c r="A7" s="363" t="s">
        <v>31</v>
      </c>
      <c r="B7" s="363"/>
      <c r="C7" s="363"/>
      <c r="D7" s="363"/>
      <c r="E7" s="363"/>
      <c r="F7" s="363"/>
      <c r="G7" s="363"/>
      <c r="H7" s="363"/>
      <c r="I7" s="531">
        <v>1905</v>
      </c>
      <c r="J7" s="529"/>
      <c r="K7" s="529"/>
      <c r="L7" s="529"/>
      <c r="M7" s="529">
        <v>73</v>
      </c>
      <c r="N7" s="529"/>
      <c r="O7" s="529"/>
      <c r="P7" s="529">
        <v>55</v>
      </c>
      <c r="Q7" s="529"/>
      <c r="R7" s="529"/>
      <c r="S7" s="529">
        <v>3</v>
      </c>
      <c r="T7" s="529"/>
      <c r="U7" s="529"/>
      <c r="V7" s="529">
        <v>15</v>
      </c>
      <c r="W7" s="529"/>
      <c r="X7" s="529"/>
      <c r="Y7" s="529">
        <v>1768</v>
      </c>
      <c r="Z7" s="529"/>
      <c r="AA7" s="529"/>
      <c r="AB7" s="529"/>
      <c r="AC7" s="529">
        <v>785</v>
      </c>
      <c r="AD7" s="529"/>
      <c r="AE7" s="529"/>
      <c r="AF7" s="529">
        <v>399</v>
      </c>
      <c r="AG7" s="529"/>
      <c r="AH7" s="529"/>
      <c r="AI7" s="529">
        <v>211</v>
      </c>
      <c r="AJ7" s="529"/>
      <c r="AK7" s="529"/>
      <c r="AL7" s="529">
        <v>353</v>
      </c>
      <c r="AM7" s="529"/>
      <c r="AN7" s="529"/>
      <c r="AO7" s="529">
        <v>20</v>
      </c>
      <c r="AP7" s="529"/>
      <c r="AQ7" s="529"/>
      <c r="AR7" s="529">
        <v>64</v>
      </c>
      <c r="AS7" s="529"/>
      <c r="AT7" s="529"/>
      <c r="AU7" s="529"/>
      <c r="AV7" s="529"/>
      <c r="AW7" s="529"/>
      <c r="AX7" s="30"/>
    </row>
    <row r="8" spans="1:49" ht="18" customHeight="1">
      <c r="A8" s="363" t="s">
        <v>62</v>
      </c>
      <c r="B8" s="363"/>
      <c r="C8" s="363"/>
      <c r="D8" s="363"/>
      <c r="E8" s="363"/>
      <c r="F8" s="363"/>
      <c r="G8" s="363"/>
      <c r="H8" s="363"/>
      <c r="I8" s="529">
        <v>1876</v>
      </c>
      <c r="J8" s="529"/>
      <c r="K8" s="529"/>
      <c r="L8" s="529"/>
      <c r="M8" s="529">
        <v>77</v>
      </c>
      <c r="N8" s="529"/>
      <c r="O8" s="529"/>
      <c r="P8" s="529">
        <v>58</v>
      </c>
      <c r="Q8" s="529"/>
      <c r="R8" s="529"/>
      <c r="S8" s="529">
        <v>3</v>
      </c>
      <c r="T8" s="529"/>
      <c r="U8" s="529"/>
      <c r="V8" s="529">
        <v>16</v>
      </c>
      <c r="W8" s="529"/>
      <c r="X8" s="529"/>
      <c r="Y8" s="529">
        <v>1738</v>
      </c>
      <c r="Z8" s="529"/>
      <c r="AA8" s="529"/>
      <c r="AB8" s="529"/>
      <c r="AC8" s="529">
        <v>780</v>
      </c>
      <c r="AD8" s="529"/>
      <c r="AE8" s="529"/>
      <c r="AF8" s="529">
        <v>397</v>
      </c>
      <c r="AG8" s="529"/>
      <c r="AH8" s="529"/>
      <c r="AI8" s="529">
        <v>213</v>
      </c>
      <c r="AJ8" s="529"/>
      <c r="AK8" s="529"/>
      <c r="AL8" s="529">
        <v>333</v>
      </c>
      <c r="AM8" s="529"/>
      <c r="AN8" s="529"/>
      <c r="AO8" s="529">
        <v>15</v>
      </c>
      <c r="AP8" s="529"/>
      <c r="AQ8" s="529"/>
      <c r="AR8" s="529">
        <v>61</v>
      </c>
      <c r="AS8" s="529"/>
      <c r="AT8" s="529"/>
      <c r="AU8" s="529"/>
      <c r="AV8" s="529"/>
      <c r="AW8" s="529"/>
    </row>
    <row r="9" spans="1:49" ht="18" customHeight="1">
      <c r="A9" s="368" t="s">
        <v>49</v>
      </c>
      <c r="B9" s="368"/>
      <c r="C9" s="368"/>
      <c r="D9" s="368"/>
      <c r="E9" s="368"/>
      <c r="F9" s="368"/>
      <c r="G9" s="368"/>
      <c r="H9" s="369"/>
      <c r="I9" s="529">
        <f>SUM(M9+Y9+AR9)</f>
        <v>1869</v>
      </c>
      <c r="J9" s="529"/>
      <c r="K9" s="529"/>
      <c r="L9" s="529"/>
      <c r="M9" s="529">
        <f>SUM(P9:X9)</f>
        <v>74</v>
      </c>
      <c r="N9" s="529"/>
      <c r="O9" s="529"/>
      <c r="P9" s="529">
        <v>55</v>
      </c>
      <c r="Q9" s="529"/>
      <c r="R9" s="529"/>
      <c r="S9" s="529">
        <v>2</v>
      </c>
      <c r="T9" s="529"/>
      <c r="U9" s="529"/>
      <c r="V9" s="529">
        <v>17</v>
      </c>
      <c r="W9" s="529"/>
      <c r="X9" s="529"/>
      <c r="Y9" s="529">
        <f>SUM(AC9:AQ9)</f>
        <v>1731</v>
      </c>
      <c r="Z9" s="529"/>
      <c r="AA9" s="529"/>
      <c r="AB9" s="529"/>
      <c r="AC9" s="529">
        <v>782</v>
      </c>
      <c r="AD9" s="529"/>
      <c r="AE9" s="529"/>
      <c r="AF9" s="529">
        <v>422</v>
      </c>
      <c r="AG9" s="529"/>
      <c r="AH9" s="529"/>
      <c r="AI9" s="529">
        <v>214</v>
      </c>
      <c r="AJ9" s="529"/>
      <c r="AK9" s="529"/>
      <c r="AL9" s="529">
        <v>299</v>
      </c>
      <c r="AM9" s="529"/>
      <c r="AN9" s="529"/>
      <c r="AO9" s="529">
        <v>14</v>
      </c>
      <c r="AP9" s="529"/>
      <c r="AQ9" s="529"/>
      <c r="AR9" s="529">
        <v>64</v>
      </c>
      <c r="AS9" s="529"/>
      <c r="AT9" s="529"/>
      <c r="AU9" s="529"/>
      <c r="AV9" s="529"/>
      <c r="AW9" s="529"/>
    </row>
    <row r="10" spans="1:49" ht="18" customHeight="1">
      <c r="A10" s="367" t="s">
        <v>0</v>
      </c>
      <c r="B10" s="367"/>
      <c r="C10" s="367"/>
      <c r="D10" s="367"/>
      <c r="E10" s="367"/>
      <c r="F10" s="367"/>
      <c r="G10" s="367"/>
      <c r="H10" s="367"/>
      <c r="I10" s="532">
        <f>SUM(M10+Y10+AR10)</f>
        <v>1857</v>
      </c>
      <c r="J10" s="530"/>
      <c r="K10" s="530"/>
      <c r="L10" s="530"/>
      <c r="M10" s="530">
        <f>SUM(P10:X10)</f>
        <v>75</v>
      </c>
      <c r="N10" s="530"/>
      <c r="O10" s="530"/>
      <c r="P10" s="530">
        <v>55</v>
      </c>
      <c r="Q10" s="530"/>
      <c r="R10" s="530"/>
      <c r="S10" s="530">
        <v>3</v>
      </c>
      <c r="T10" s="530"/>
      <c r="U10" s="530"/>
      <c r="V10" s="530">
        <v>17</v>
      </c>
      <c r="W10" s="530"/>
      <c r="X10" s="530"/>
      <c r="Y10" s="530">
        <f>SUM(AC10:AQ10)</f>
        <v>1718</v>
      </c>
      <c r="Z10" s="530"/>
      <c r="AA10" s="530"/>
      <c r="AB10" s="530"/>
      <c r="AC10" s="530">
        <v>783</v>
      </c>
      <c r="AD10" s="530"/>
      <c r="AE10" s="530"/>
      <c r="AF10" s="530">
        <v>427</v>
      </c>
      <c r="AG10" s="530"/>
      <c r="AH10" s="530"/>
      <c r="AI10" s="530">
        <v>216</v>
      </c>
      <c r="AJ10" s="530"/>
      <c r="AK10" s="530"/>
      <c r="AL10" s="530">
        <v>281</v>
      </c>
      <c r="AM10" s="530"/>
      <c r="AN10" s="530"/>
      <c r="AO10" s="530">
        <v>11</v>
      </c>
      <c r="AP10" s="530"/>
      <c r="AQ10" s="530"/>
      <c r="AR10" s="530">
        <v>64</v>
      </c>
      <c r="AS10" s="530"/>
      <c r="AT10" s="530"/>
      <c r="AU10" s="530"/>
      <c r="AV10" s="530"/>
      <c r="AW10" s="530"/>
    </row>
    <row r="11" spans="1:45" ht="13.5" customHeight="1">
      <c r="A11" s="44" t="s">
        <v>34</v>
      </c>
      <c r="B11" s="84"/>
      <c r="C11" s="84"/>
      <c r="E11" s="142"/>
      <c r="F11" s="142"/>
      <c r="G11" s="142"/>
      <c r="H11" s="142"/>
      <c r="I11" s="33"/>
      <c r="J11" s="33"/>
      <c r="K11" s="33"/>
      <c r="L11" s="33"/>
      <c r="M11" s="3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8" customHeight="1">
      <c r="A12" s="9"/>
      <c r="B12" s="84"/>
      <c r="C12" s="84"/>
      <c r="E12" s="142"/>
      <c r="F12" s="142"/>
      <c r="G12" s="142"/>
      <c r="H12" s="142"/>
      <c r="I12" s="33"/>
      <c r="J12" s="33"/>
      <c r="K12" s="33"/>
      <c r="L12" s="33"/>
      <c r="M12" s="3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6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53" ht="18" customHeight="1" thickBot="1">
      <c r="A14" s="57" t="s">
        <v>198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O14" s="376" t="s">
        <v>1</v>
      </c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</row>
    <row r="15" spans="1:54" ht="18" customHeight="1">
      <c r="A15" s="375" t="s">
        <v>199</v>
      </c>
      <c r="B15" s="334"/>
      <c r="C15" s="334"/>
      <c r="D15" s="334"/>
      <c r="E15" s="334"/>
      <c r="F15" s="334"/>
      <c r="G15" s="334"/>
      <c r="H15" s="334"/>
      <c r="I15" s="334" t="s">
        <v>490</v>
      </c>
      <c r="J15" s="334"/>
      <c r="K15" s="334"/>
      <c r="L15" s="334"/>
      <c r="M15" s="334"/>
      <c r="N15" s="334"/>
      <c r="O15" s="334"/>
      <c r="P15" s="334"/>
      <c r="Q15" s="334"/>
      <c r="R15" s="334" t="s">
        <v>200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5"/>
      <c r="BB15" s="21"/>
    </row>
    <row r="16" spans="1:61" ht="18" customHeight="1">
      <c r="A16" s="371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 t="s">
        <v>201</v>
      </c>
      <c r="S16" s="325"/>
      <c r="T16" s="325"/>
      <c r="U16" s="325"/>
      <c r="V16" s="325"/>
      <c r="W16" s="325"/>
      <c r="X16" s="325" t="s">
        <v>202</v>
      </c>
      <c r="Y16" s="325"/>
      <c r="Z16" s="325"/>
      <c r="AA16" s="325"/>
      <c r="AB16" s="325"/>
      <c r="AC16" s="325"/>
      <c r="AD16" s="325" t="s">
        <v>203</v>
      </c>
      <c r="AE16" s="325"/>
      <c r="AF16" s="325"/>
      <c r="AG16" s="325"/>
      <c r="AH16" s="325"/>
      <c r="AI16" s="325"/>
      <c r="AJ16" s="325" t="s">
        <v>204</v>
      </c>
      <c r="AK16" s="325"/>
      <c r="AL16" s="325"/>
      <c r="AM16" s="325"/>
      <c r="AN16" s="325"/>
      <c r="AO16" s="325"/>
      <c r="AP16" s="325" t="s">
        <v>205</v>
      </c>
      <c r="AQ16" s="325"/>
      <c r="AR16" s="325"/>
      <c r="AS16" s="325"/>
      <c r="AT16" s="325"/>
      <c r="AU16" s="325"/>
      <c r="AV16" s="427" t="s">
        <v>33</v>
      </c>
      <c r="AW16" s="427"/>
      <c r="AX16" s="427"/>
      <c r="AY16" s="427"/>
      <c r="AZ16" s="427"/>
      <c r="BA16" s="428"/>
      <c r="BB16" s="14"/>
      <c r="BC16" s="14"/>
      <c r="BD16" s="14"/>
      <c r="BE16" s="14"/>
      <c r="BF16" s="14"/>
      <c r="BG16" s="14"/>
      <c r="BH16" s="14"/>
      <c r="BI16" s="14"/>
    </row>
    <row r="17" spans="1:61" ht="18" customHeight="1">
      <c r="A17" s="371"/>
      <c r="B17" s="325"/>
      <c r="C17" s="325"/>
      <c r="D17" s="325"/>
      <c r="E17" s="325"/>
      <c r="F17" s="325"/>
      <c r="G17" s="325"/>
      <c r="H17" s="325"/>
      <c r="I17" s="325" t="s">
        <v>192</v>
      </c>
      <c r="J17" s="325"/>
      <c r="K17" s="325"/>
      <c r="L17" s="325" t="s">
        <v>491</v>
      </c>
      <c r="M17" s="325"/>
      <c r="N17" s="325"/>
      <c r="O17" s="325" t="s">
        <v>492</v>
      </c>
      <c r="P17" s="325"/>
      <c r="Q17" s="325"/>
      <c r="R17" s="325" t="s">
        <v>491</v>
      </c>
      <c r="S17" s="325"/>
      <c r="T17" s="325"/>
      <c r="U17" s="325" t="s">
        <v>492</v>
      </c>
      <c r="V17" s="325"/>
      <c r="W17" s="325"/>
      <c r="X17" s="325" t="s">
        <v>491</v>
      </c>
      <c r="Y17" s="325"/>
      <c r="Z17" s="325"/>
      <c r="AA17" s="325" t="s">
        <v>492</v>
      </c>
      <c r="AB17" s="325"/>
      <c r="AC17" s="325"/>
      <c r="AD17" s="325" t="s">
        <v>491</v>
      </c>
      <c r="AE17" s="325"/>
      <c r="AF17" s="325"/>
      <c r="AG17" s="325" t="s">
        <v>492</v>
      </c>
      <c r="AH17" s="325"/>
      <c r="AI17" s="325"/>
      <c r="AJ17" s="325" t="s">
        <v>491</v>
      </c>
      <c r="AK17" s="325"/>
      <c r="AL17" s="325"/>
      <c r="AM17" s="325" t="s">
        <v>492</v>
      </c>
      <c r="AN17" s="325"/>
      <c r="AO17" s="325"/>
      <c r="AP17" s="325" t="s">
        <v>491</v>
      </c>
      <c r="AQ17" s="325"/>
      <c r="AR17" s="325"/>
      <c r="AS17" s="325" t="s">
        <v>492</v>
      </c>
      <c r="AT17" s="325"/>
      <c r="AU17" s="325"/>
      <c r="AV17" s="325" t="s">
        <v>491</v>
      </c>
      <c r="AW17" s="325"/>
      <c r="AX17" s="325"/>
      <c r="AY17" s="325" t="s">
        <v>492</v>
      </c>
      <c r="AZ17" s="325"/>
      <c r="BA17" s="326"/>
      <c r="BB17" s="14"/>
      <c r="BC17" s="14"/>
      <c r="BD17" s="14"/>
      <c r="BE17" s="14"/>
      <c r="BF17" s="14"/>
      <c r="BG17" s="14"/>
      <c r="BH17" s="14"/>
      <c r="BI17" s="14"/>
    </row>
    <row r="18" spans="1:61" ht="18" customHeight="1">
      <c r="A18" s="536" t="s">
        <v>490</v>
      </c>
      <c r="B18" s="536"/>
      <c r="C18" s="536"/>
      <c r="D18" s="536"/>
      <c r="E18" s="536"/>
      <c r="F18" s="536"/>
      <c r="G18" s="536"/>
      <c r="H18" s="537"/>
      <c r="I18" s="324">
        <f>SUM(L18:Q18)</f>
        <v>1857</v>
      </c>
      <c r="J18" s="324"/>
      <c r="K18" s="324"/>
      <c r="L18" s="324">
        <f>R18+X18+AD18+AJ18+AP18+AV18</f>
        <v>837</v>
      </c>
      <c r="M18" s="324"/>
      <c r="N18" s="324"/>
      <c r="O18" s="324">
        <f>U18+AA18+AG18+AM18+AS18+AY18</f>
        <v>1020</v>
      </c>
      <c r="P18" s="324"/>
      <c r="Q18" s="324"/>
      <c r="R18" s="324">
        <f>SUM(R20:R30)</f>
        <v>467</v>
      </c>
      <c r="S18" s="324"/>
      <c r="T18" s="324"/>
      <c r="U18" s="324">
        <f>SUM(U20:U30)</f>
        <v>371</v>
      </c>
      <c r="V18" s="324"/>
      <c r="W18" s="324"/>
      <c r="X18" s="324">
        <f>SUM(X20:X30)</f>
        <v>46</v>
      </c>
      <c r="Y18" s="324"/>
      <c r="Z18" s="324"/>
      <c r="AA18" s="324">
        <f>SUM(AA20:AA30)</f>
        <v>384</v>
      </c>
      <c r="AB18" s="324"/>
      <c r="AC18" s="324"/>
      <c r="AD18" s="324">
        <f>SUM(AD20:AD30)</f>
        <v>123</v>
      </c>
      <c r="AE18" s="324"/>
      <c r="AF18" s="324"/>
      <c r="AG18" s="324">
        <f>SUM(AG20:AG30)</f>
        <v>110</v>
      </c>
      <c r="AH18" s="324"/>
      <c r="AI18" s="324"/>
      <c r="AJ18" s="324">
        <f>SUM(AJ20:AJ30)</f>
        <v>188</v>
      </c>
      <c r="AK18" s="324"/>
      <c r="AL18" s="324"/>
      <c r="AM18" s="324">
        <f>SUM(AM20:AM30)</f>
        <v>93</v>
      </c>
      <c r="AN18" s="324"/>
      <c r="AO18" s="324"/>
      <c r="AP18" s="324">
        <f>SUM(AP20:AP30)</f>
        <v>9</v>
      </c>
      <c r="AQ18" s="324"/>
      <c r="AR18" s="324"/>
      <c r="AS18" s="324">
        <f>SUM(AS20:AS30)</f>
        <v>2</v>
      </c>
      <c r="AT18" s="324"/>
      <c r="AU18" s="324"/>
      <c r="AV18" s="324">
        <f>SUM(AV20:AV30)</f>
        <v>4</v>
      </c>
      <c r="AW18" s="324"/>
      <c r="AX18" s="324"/>
      <c r="AY18" s="324">
        <f>SUM(AY20:AY30)</f>
        <v>60</v>
      </c>
      <c r="AZ18" s="324"/>
      <c r="BA18" s="324"/>
      <c r="BB18" s="14"/>
      <c r="BC18" s="14"/>
      <c r="BD18" s="14"/>
      <c r="BE18" s="14"/>
      <c r="BF18" s="14"/>
      <c r="BG18" s="14"/>
      <c r="BH18" s="14"/>
      <c r="BI18" s="14"/>
    </row>
    <row r="19" spans="1:61" ht="18" customHeight="1">
      <c r="A19" s="534"/>
      <c r="B19" s="534"/>
      <c r="C19" s="534"/>
      <c r="D19" s="534"/>
      <c r="E19" s="534"/>
      <c r="F19" s="534"/>
      <c r="G19" s="534"/>
      <c r="H19" s="535"/>
      <c r="I19" s="19"/>
      <c r="J19" s="241"/>
      <c r="K19" s="241"/>
      <c r="L19" s="19"/>
      <c r="M19" s="241"/>
      <c r="N19" s="241"/>
      <c r="O19" s="19"/>
      <c r="P19" s="24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41"/>
      <c r="AO19" s="19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19"/>
      <c r="BC19" s="19"/>
      <c r="BD19" s="29"/>
      <c r="BE19" s="29"/>
      <c r="BF19" s="29"/>
      <c r="BG19" s="19"/>
      <c r="BH19" s="19"/>
      <c r="BI19" s="19"/>
    </row>
    <row r="20" spans="1:61" ht="18" customHeight="1">
      <c r="A20" s="386" t="s">
        <v>206</v>
      </c>
      <c r="B20" s="386"/>
      <c r="C20" s="386"/>
      <c r="D20" s="386"/>
      <c r="E20" s="386"/>
      <c r="F20" s="386"/>
      <c r="G20" s="386"/>
      <c r="H20" s="386"/>
      <c r="I20" s="324">
        <f>SUM(L20:Q20)</f>
        <v>1</v>
      </c>
      <c r="J20" s="324"/>
      <c r="K20" s="324"/>
      <c r="L20" s="527">
        <f>R20+X20+AD20+AJ20+AP20+AV20</f>
        <v>0</v>
      </c>
      <c r="M20" s="527"/>
      <c r="N20" s="527"/>
      <c r="O20" s="324">
        <f>U20+AA20+AG20+AM20+AS20+AY20</f>
        <v>1</v>
      </c>
      <c r="P20" s="324"/>
      <c r="Q20" s="324"/>
      <c r="R20" s="527">
        <v>0</v>
      </c>
      <c r="S20" s="527"/>
      <c r="T20" s="527"/>
      <c r="U20" s="373">
        <v>1</v>
      </c>
      <c r="V20" s="373"/>
      <c r="W20" s="373"/>
      <c r="X20" s="527">
        <v>0</v>
      </c>
      <c r="Y20" s="527"/>
      <c r="Z20" s="527"/>
      <c r="AA20" s="527">
        <v>0</v>
      </c>
      <c r="AB20" s="527"/>
      <c r="AC20" s="527"/>
      <c r="AD20" s="527">
        <v>0</v>
      </c>
      <c r="AE20" s="527"/>
      <c r="AF20" s="527"/>
      <c r="AG20" s="527">
        <v>0</v>
      </c>
      <c r="AH20" s="527"/>
      <c r="AI20" s="527"/>
      <c r="AJ20" s="527">
        <v>0</v>
      </c>
      <c r="AK20" s="527"/>
      <c r="AL20" s="527"/>
      <c r="AM20" s="527">
        <v>0</v>
      </c>
      <c r="AN20" s="527"/>
      <c r="AO20" s="527"/>
      <c r="AP20" s="527">
        <v>0</v>
      </c>
      <c r="AQ20" s="527"/>
      <c r="AR20" s="527"/>
      <c r="AS20" s="527">
        <v>0</v>
      </c>
      <c r="AT20" s="527"/>
      <c r="AU20" s="527"/>
      <c r="AV20" s="527">
        <v>0</v>
      </c>
      <c r="AW20" s="527"/>
      <c r="AX20" s="527"/>
      <c r="AY20" s="527">
        <v>0</v>
      </c>
      <c r="AZ20" s="527"/>
      <c r="BA20" s="527"/>
      <c r="BB20" s="19"/>
      <c r="BC20" s="19"/>
      <c r="BD20" s="29"/>
      <c r="BE20" s="29"/>
      <c r="BF20" s="29"/>
      <c r="BG20" s="19"/>
      <c r="BH20" s="19"/>
      <c r="BI20" s="19"/>
    </row>
    <row r="21" spans="1:61" ht="18" customHeight="1">
      <c r="A21" s="386" t="s">
        <v>207</v>
      </c>
      <c r="B21" s="386"/>
      <c r="C21" s="386"/>
      <c r="D21" s="386"/>
      <c r="E21" s="386"/>
      <c r="F21" s="386"/>
      <c r="G21" s="386"/>
      <c r="H21" s="386"/>
      <c r="I21" s="324">
        <f>SUM(L21:Q21)</f>
        <v>120</v>
      </c>
      <c r="J21" s="324"/>
      <c r="K21" s="324"/>
      <c r="L21" s="324">
        <f>R21+X21+AD21+AJ21+AP21+AV21</f>
        <v>28</v>
      </c>
      <c r="M21" s="324"/>
      <c r="N21" s="324"/>
      <c r="O21" s="324">
        <f>U21+AA21+AG21+AM21+AS21+AY21</f>
        <v>92</v>
      </c>
      <c r="P21" s="324"/>
      <c r="Q21" s="324"/>
      <c r="R21" s="373">
        <v>23</v>
      </c>
      <c r="S21" s="373"/>
      <c r="T21" s="373"/>
      <c r="U21" s="373">
        <v>29</v>
      </c>
      <c r="V21" s="373"/>
      <c r="W21" s="373"/>
      <c r="X21" s="373">
        <v>4</v>
      </c>
      <c r="Y21" s="373"/>
      <c r="Z21" s="373"/>
      <c r="AA21" s="373">
        <v>39</v>
      </c>
      <c r="AB21" s="373"/>
      <c r="AC21" s="373"/>
      <c r="AD21" s="373">
        <v>1</v>
      </c>
      <c r="AE21" s="373"/>
      <c r="AF21" s="373"/>
      <c r="AG21" s="373">
        <v>13</v>
      </c>
      <c r="AH21" s="373"/>
      <c r="AI21" s="373"/>
      <c r="AJ21" s="527">
        <v>0</v>
      </c>
      <c r="AK21" s="527"/>
      <c r="AL21" s="527"/>
      <c r="AM21" s="527">
        <v>0</v>
      </c>
      <c r="AN21" s="527"/>
      <c r="AO21" s="527"/>
      <c r="AP21" s="527">
        <v>0</v>
      </c>
      <c r="AQ21" s="527"/>
      <c r="AR21" s="527"/>
      <c r="AS21" s="527">
        <v>0</v>
      </c>
      <c r="AT21" s="527"/>
      <c r="AU21" s="527"/>
      <c r="AV21" s="340">
        <v>0</v>
      </c>
      <c r="AW21" s="340"/>
      <c r="AX21" s="340"/>
      <c r="AY21" s="540">
        <v>11</v>
      </c>
      <c r="AZ21" s="540"/>
      <c r="BA21" s="540"/>
      <c r="BB21" s="30"/>
      <c r="BC21" s="30"/>
      <c r="BD21" s="30"/>
      <c r="BE21" s="30"/>
      <c r="BF21" s="30"/>
      <c r="BG21" s="30"/>
      <c r="BH21" s="30"/>
      <c r="BI21" s="30"/>
    </row>
    <row r="22" spans="1:53" ht="18" customHeight="1">
      <c r="A22" s="386" t="s">
        <v>208</v>
      </c>
      <c r="B22" s="386"/>
      <c r="C22" s="386"/>
      <c r="D22" s="386"/>
      <c r="E22" s="386"/>
      <c r="F22" s="386"/>
      <c r="G22" s="386"/>
      <c r="H22" s="386"/>
      <c r="I22" s="324">
        <f>SUM(L22:Q22)</f>
        <v>138</v>
      </c>
      <c r="J22" s="324"/>
      <c r="K22" s="324"/>
      <c r="L22" s="324">
        <f>R22+X22+AD22+AJ22+AP22+AV22</f>
        <v>45</v>
      </c>
      <c r="M22" s="324"/>
      <c r="N22" s="324"/>
      <c r="O22" s="324">
        <f>U22+AA22+AG22+AM22+AS22+AY22</f>
        <v>93</v>
      </c>
      <c r="P22" s="324"/>
      <c r="Q22" s="324"/>
      <c r="R22" s="373">
        <v>24</v>
      </c>
      <c r="S22" s="373"/>
      <c r="T22" s="373"/>
      <c r="U22" s="373">
        <v>32</v>
      </c>
      <c r="V22" s="373"/>
      <c r="W22" s="373"/>
      <c r="X22" s="373">
        <v>8</v>
      </c>
      <c r="Y22" s="373"/>
      <c r="Z22" s="373"/>
      <c r="AA22" s="373">
        <v>46</v>
      </c>
      <c r="AB22" s="373"/>
      <c r="AC22" s="373"/>
      <c r="AD22" s="373">
        <v>11</v>
      </c>
      <c r="AE22" s="373"/>
      <c r="AF22" s="373"/>
      <c r="AG22" s="373">
        <v>9</v>
      </c>
      <c r="AH22" s="373"/>
      <c r="AI22" s="373"/>
      <c r="AJ22" s="373">
        <v>1</v>
      </c>
      <c r="AK22" s="373"/>
      <c r="AL22" s="373"/>
      <c r="AM22" s="527">
        <v>0</v>
      </c>
      <c r="AN22" s="527"/>
      <c r="AO22" s="527"/>
      <c r="AP22" s="340">
        <v>0</v>
      </c>
      <c r="AQ22" s="340"/>
      <c r="AR22" s="340"/>
      <c r="AS22" s="340">
        <v>0</v>
      </c>
      <c r="AT22" s="340"/>
      <c r="AU22" s="340"/>
      <c r="AV22" s="373">
        <v>1</v>
      </c>
      <c r="AW22" s="373"/>
      <c r="AX22" s="373"/>
      <c r="AY22" s="538">
        <v>6</v>
      </c>
      <c r="AZ22" s="538"/>
      <c r="BA22" s="538"/>
    </row>
    <row r="23" spans="1:53" ht="18" customHeight="1">
      <c r="A23" s="386" t="s">
        <v>209</v>
      </c>
      <c r="B23" s="386"/>
      <c r="C23" s="386"/>
      <c r="D23" s="386"/>
      <c r="E23" s="386"/>
      <c r="F23" s="386"/>
      <c r="G23" s="386"/>
      <c r="H23" s="386"/>
      <c r="I23" s="324">
        <f>SUM(L23:Q23)</f>
        <v>142</v>
      </c>
      <c r="J23" s="324"/>
      <c r="K23" s="324"/>
      <c r="L23" s="324">
        <f>R23+X23+AD23+AJ23+AP23+AV23</f>
        <v>50</v>
      </c>
      <c r="M23" s="324"/>
      <c r="N23" s="324"/>
      <c r="O23" s="324">
        <f>U23+AA23+AG23+AM23+AS23+AY23</f>
        <v>92</v>
      </c>
      <c r="P23" s="324"/>
      <c r="Q23" s="324"/>
      <c r="R23" s="373">
        <v>31</v>
      </c>
      <c r="S23" s="373"/>
      <c r="T23" s="373"/>
      <c r="U23" s="373">
        <v>42</v>
      </c>
      <c r="V23" s="373"/>
      <c r="W23" s="373"/>
      <c r="X23" s="373">
        <v>3</v>
      </c>
      <c r="Y23" s="373"/>
      <c r="Z23" s="373"/>
      <c r="AA23" s="373">
        <v>26</v>
      </c>
      <c r="AB23" s="373"/>
      <c r="AC23" s="373"/>
      <c r="AD23" s="373">
        <v>7</v>
      </c>
      <c r="AE23" s="373"/>
      <c r="AF23" s="373"/>
      <c r="AG23" s="373">
        <v>17</v>
      </c>
      <c r="AH23" s="373"/>
      <c r="AI23" s="373"/>
      <c r="AJ23" s="373">
        <v>9</v>
      </c>
      <c r="AK23" s="373"/>
      <c r="AL23" s="373"/>
      <c r="AM23" s="373">
        <v>2</v>
      </c>
      <c r="AN23" s="373"/>
      <c r="AO23" s="373"/>
      <c r="AP23" s="340">
        <v>0</v>
      </c>
      <c r="AQ23" s="340"/>
      <c r="AR23" s="340"/>
      <c r="AS23" s="340">
        <v>0</v>
      </c>
      <c r="AT23" s="340"/>
      <c r="AU23" s="340"/>
      <c r="AV23" s="340">
        <v>0</v>
      </c>
      <c r="AW23" s="340"/>
      <c r="AX23" s="340"/>
      <c r="AY23" s="540">
        <v>5</v>
      </c>
      <c r="AZ23" s="540"/>
      <c r="BA23" s="540"/>
    </row>
    <row r="24" spans="1:53" ht="18" customHeight="1">
      <c r="A24" s="386" t="s">
        <v>210</v>
      </c>
      <c r="B24" s="386"/>
      <c r="C24" s="386"/>
      <c r="D24" s="386"/>
      <c r="E24" s="386"/>
      <c r="F24" s="386"/>
      <c r="G24" s="386"/>
      <c r="H24" s="386"/>
      <c r="I24" s="324">
        <f>SUM(L24:Q24)</f>
        <v>249</v>
      </c>
      <c r="J24" s="324"/>
      <c r="K24" s="324"/>
      <c r="L24" s="324">
        <f>R24+X24+AD24+AJ24+AP24+AV24</f>
        <v>108</v>
      </c>
      <c r="M24" s="324"/>
      <c r="N24" s="324"/>
      <c r="O24" s="324">
        <f>U24+AA24+AG24+AM24+AS24+AY24</f>
        <v>141</v>
      </c>
      <c r="P24" s="324"/>
      <c r="Q24" s="324"/>
      <c r="R24" s="373">
        <v>58</v>
      </c>
      <c r="S24" s="373"/>
      <c r="T24" s="373"/>
      <c r="U24" s="373">
        <v>59</v>
      </c>
      <c r="V24" s="373"/>
      <c r="W24" s="373"/>
      <c r="X24" s="373">
        <v>2</v>
      </c>
      <c r="Y24" s="373"/>
      <c r="Z24" s="373"/>
      <c r="AA24" s="373">
        <v>51</v>
      </c>
      <c r="AB24" s="373"/>
      <c r="AC24" s="373"/>
      <c r="AD24" s="373">
        <v>18</v>
      </c>
      <c r="AE24" s="373"/>
      <c r="AF24" s="373"/>
      <c r="AG24" s="373">
        <v>18</v>
      </c>
      <c r="AH24" s="373"/>
      <c r="AI24" s="373"/>
      <c r="AJ24" s="373">
        <v>29</v>
      </c>
      <c r="AK24" s="373"/>
      <c r="AL24" s="373"/>
      <c r="AM24" s="373">
        <v>3</v>
      </c>
      <c r="AN24" s="373"/>
      <c r="AO24" s="373"/>
      <c r="AP24" s="340">
        <v>0</v>
      </c>
      <c r="AQ24" s="340"/>
      <c r="AR24" s="340"/>
      <c r="AS24" s="340">
        <v>0</v>
      </c>
      <c r="AT24" s="340"/>
      <c r="AU24" s="340"/>
      <c r="AV24" s="373">
        <v>1</v>
      </c>
      <c r="AW24" s="373"/>
      <c r="AX24" s="373"/>
      <c r="AY24" s="538">
        <v>10</v>
      </c>
      <c r="AZ24" s="538"/>
      <c r="BA24" s="538"/>
    </row>
    <row r="25" spans="1:61" ht="18" customHeight="1">
      <c r="A25" s="386"/>
      <c r="B25" s="386"/>
      <c r="C25" s="386"/>
      <c r="D25" s="386"/>
      <c r="E25" s="386"/>
      <c r="F25" s="386"/>
      <c r="G25" s="386"/>
      <c r="H25" s="386"/>
      <c r="I25" s="528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539"/>
      <c r="AZ25" s="539"/>
      <c r="BA25" s="539"/>
      <c r="BB25" s="31"/>
      <c r="BC25" s="31"/>
      <c r="BD25" s="31"/>
      <c r="BE25" s="31"/>
      <c r="BF25" s="31"/>
      <c r="BG25" s="31"/>
      <c r="BH25" s="31"/>
      <c r="BI25" s="31"/>
    </row>
    <row r="26" spans="1:61" ht="18" customHeight="1">
      <c r="A26" s="386" t="s">
        <v>211</v>
      </c>
      <c r="B26" s="386"/>
      <c r="C26" s="386"/>
      <c r="D26" s="386"/>
      <c r="E26" s="386"/>
      <c r="F26" s="386"/>
      <c r="G26" s="386"/>
      <c r="H26" s="386"/>
      <c r="I26" s="324">
        <f>SUM(L26:Q26)</f>
        <v>254</v>
      </c>
      <c r="J26" s="324"/>
      <c r="K26" s="324"/>
      <c r="L26" s="324">
        <f>R26+X26+AD26+AJ26+AP26+AV26</f>
        <v>128</v>
      </c>
      <c r="M26" s="324"/>
      <c r="N26" s="324"/>
      <c r="O26" s="324">
        <f>U26+AA26+AG26+AM26+AS26+AY26</f>
        <v>126</v>
      </c>
      <c r="P26" s="324"/>
      <c r="Q26" s="324"/>
      <c r="R26" s="373">
        <v>61</v>
      </c>
      <c r="S26" s="373"/>
      <c r="T26" s="373"/>
      <c r="U26" s="373">
        <v>45</v>
      </c>
      <c r="V26" s="373"/>
      <c r="W26" s="373"/>
      <c r="X26" s="373">
        <v>9</v>
      </c>
      <c r="Y26" s="373"/>
      <c r="Z26" s="373"/>
      <c r="AA26" s="373">
        <v>51</v>
      </c>
      <c r="AB26" s="373"/>
      <c r="AC26" s="373"/>
      <c r="AD26" s="373">
        <v>20</v>
      </c>
      <c r="AE26" s="373"/>
      <c r="AF26" s="373"/>
      <c r="AG26" s="373">
        <v>20</v>
      </c>
      <c r="AH26" s="373"/>
      <c r="AI26" s="373"/>
      <c r="AJ26" s="373">
        <v>38</v>
      </c>
      <c r="AK26" s="373"/>
      <c r="AL26" s="373"/>
      <c r="AM26" s="373">
        <v>6</v>
      </c>
      <c r="AN26" s="373"/>
      <c r="AO26" s="373"/>
      <c r="AP26" s="340">
        <v>0</v>
      </c>
      <c r="AQ26" s="340"/>
      <c r="AR26" s="340"/>
      <c r="AS26" s="510">
        <v>0</v>
      </c>
      <c r="AT26" s="510"/>
      <c r="AU26" s="510"/>
      <c r="AV26" s="510">
        <v>0</v>
      </c>
      <c r="AW26" s="510"/>
      <c r="AX26" s="510"/>
      <c r="AY26" s="538">
        <v>4</v>
      </c>
      <c r="AZ26" s="538"/>
      <c r="BA26" s="538"/>
      <c r="BB26" s="88"/>
      <c r="BC26" s="88"/>
      <c r="BD26" s="88"/>
      <c r="BE26" s="14"/>
      <c r="BF26" s="14"/>
      <c r="BG26" s="14"/>
      <c r="BH26" s="14"/>
      <c r="BI26" s="14"/>
    </row>
    <row r="27" spans="1:61" ht="18" customHeight="1">
      <c r="A27" s="386" t="s">
        <v>212</v>
      </c>
      <c r="B27" s="386"/>
      <c r="C27" s="386"/>
      <c r="D27" s="386"/>
      <c r="E27" s="386"/>
      <c r="F27" s="386"/>
      <c r="G27" s="386"/>
      <c r="H27" s="386"/>
      <c r="I27" s="324">
        <f>SUM(L27:Q27)</f>
        <v>263</v>
      </c>
      <c r="J27" s="324"/>
      <c r="K27" s="324"/>
      <c r="L27" s="324">
        <f>R27+X27+AD27+AJ27+AP27+AV27</f>
        <v>134</v>
      </c>
      <c r="M27" s="324"/>
      <c r="N27" s="324"/>
      <c r="O27" s="324">
        <f>U27+AA27+AG27+AM27+AS27+AY27</f>
        <v>129</v>
      </c>
      <c r="P27" s="324"/>
      <c r="Q27" s="324"/>
      <c r="R27" s="373">
        <v>58</v>
      </c>
      <c r="S27" s="373"/>
      <c r="T27" s="373"/>
      <c r="U27" s="373">
        <v>38</v>
      </c>
      <c r="V27" s="373"/>
      <c r="W27" s="373"/>
      <c r="X27" s="373">
        <v>13</v>
      </c>
      <c r="Y27" s="373"/>
      <c r="Z27" s="373"/>
      <c r="AA27" s="373">
        <v>56</v>
      </c>
      <c r="AB27" s="373"/>
      <c r="AC27" s="373"/>
      <c r="AD27" s="373">
        <v>15</v>
      </c>
      <c r="AE27" s="373"/>
      <c r="AF27" s="373"/>
      <c r="AG27" s="373">
        <v>9</v>
      </c>
      <c r="AH27" s="373"/>
      <c r="AI27" s="373"/>
      <c r="AJ27" s="373">
        <v>45</v>
      </c>
      <c r="AK27" s="373"/>
      <c r="AL27" s="373"/>
      <c r="AM27" s="373">
        <v>19</v>
      </c>
      <c r="AN27" s="373"/>
      <c r="AO27" s="373"/>
      <c r="AP27" s="373">
        <v>1</v>
      </c>
      <c r="AQ27" s="373"/>
      <c r="AR27" s="373"/>
      <c r="AS27" s="510">
        <v>0</v>
      </c>
      <c r="AT27" s="510"/>
      <c r="AU27" s="510"/>
      <c r="AV27" s="373">
        <v>2</v>
      </c>
      <c r="AW27" s="373"/>
      <c r="AX27" s="373"/>
      <c r="AY27" s="538">
        <v>7</v>
      </c>
      <c r="AZ27" s="538"/>
      <c r="BA27" s="538"/>
      <c r="BB27" s="14"/>
      <c r="BC27" s="14"/>
      <c r="BD27" s="14"/>
      <c r="BE27" s="88"/>
      <c r="BF27" s="88"/>
      <c r="BG27" s="88"/>
      <c r="BH27" s="88"/>
      <c r="BI27" s="88"/>
    </row>
    <row r="28" spans="1:61" ht="18" customHeight="1">
      <c r="A28" s="386" t="s">
        <v>213</v>
      </c>
      <c r="B28" s="386"/>
      <c r="C28" s="386"/>
      <c r="D28" s="386"/>
      <c r="E28" s="386"/>
      <c r="F28" s="386"/>
      <c r="G28" s="386"/>
      <c r="H28" s="386"/>
      <c r="I28" s="324">
        <f>SUM(L28:Q28)</f>
        <v>328</v>
      </c>
      <c r="J28" s="324"/>
      <c r="K28" s="324"/>
      <c r="L28" s="324">
        <f>R28+X28+AD28+AJ28+AP28+AV28</f>
        <v>150</v>
      </c>
      <c r="M28" s="324"/>
      <c r="N28" s="324"/>
      <c r="O28" s="324">
        <f>U28+AA28+AG28+AM28+AS28+AY28</f>
        <v>178</v>
      </c>
      <c r="P28" s="324"/>
      <c r="Q28" s="324"/>
      <c r="R28" s="373">
        <v>94</v>
      </c>
      <c r="S28" s="373"/>
      <c r="T28" s="373"/>
      <c r="U28" s="373">
        <v>66</v>
      </c>
      <c r="V28" s="373"/>
      <c r="W28" s="373"/>
      <c r="X28" s="373">
        <v>3</v>
      </c>
      <c r="Y28" s="373"/>
      <c r="Z28" s="373"/>
      <c r="AA28" s="373">
        <v>68</v>
      </c>
      <c r="AB28" s="373"/>
      <c r="AC28" s="373"/>
      <c r="AD28" s="373">
        <v>20</v>
      </c>
      <c r="AE28" s="373"/>
      <c r="AF28" s="373"/>
      <c r="AG28" s="373">
        <v>7</v>
      </c>
      <c r="AH28" s="373"/>
      <c r="AI28" s="373"/>
      <c r="AJ28" s="373">
        <v>32</v>
      </c>
      <c r="AK28" s="373"/>
      <c r="AL28" s="373"/>
      <c r="AM28" s="373">
        <v>27</v>
      </c>
      <c r="AN28" s="373"/>
      <c r="AO28" s="373"/>
      <c r="AP28" s="373">
        <v>1</v>
      </c>
      <c r="AQ28" s="373"/>
      <c r="AR28" s="373"/>
      <c r="AS28" s="510">
        <v>0</v>
      </c>
      <c r="AT28" s="510"/>
      <c r="AU28" s="510"/>
      <c r="AV28" s="510">
        <v>0</v>
      </c>
      <c r="AW28" s="510"/>
      <c r="AX28" s="510"/>
      <c r="AY28" s="538">
        <v>10</v>
      </c>
      <c r="AZ28" s="538"/>
      <c r="BA28" s="538"/>
      <c r="BB28" s="19"/>
      <c r="BC28" s="19"/>
      <c r="BD28" s="19"/>
      <c r="BE28" s="19"/>
      <c r="BF28" s="19"/>
      <c r="BG28" s="19"/>
      <c r="BH28" s="19"/>
      <c r="BI28" s="19"/>
    </row>
    <row r="29" spans="1:61" ht="18" customHeight="1">
      <c r="A29" s="386" t="s">
        <v>214</v>
      </c>
      <c r="B29" s="386"/>
      <c r="C29" s="386"/>
      <c r="D29" s="386"/>
      <c r="E29" s="386"/>
      <c r="F29" s="386"/>
      <c r="G29" s="386"/>
      <c r="H29" s="386"/>
      <c r="I29" s="324">
        <f>SUM(L29:Q29)</f>
        <v>357</v>
      </c>
      <c r="J29" s="324"/>
      <c r="K29" s="324"/>
      <c r="L29" s="324">
        <f>R29+X29+AD29+AJ29+AP29+AV29</f>
        <v>192</v>
      </c>
      <c r="M29" s="324"/>
      <c r="N29" s="324"/>
      <c r="O29" s="324">
        <f>U29+AA29+AG29+AM29+AS29+AY29</f>
        <v>165</v>
      </c>
      <c r="P29" s="324"/>
      <c r="Q29" s="324"/>
      <c r="R29" s="373">
        <v>117</v>
      </c>
      <c r="S29" s="373"/>
      <c r="T29" s="373"/>
      <c r="U29" s="373">
        <v>58</v>
      </c>
      <c r="V29" s="373"/>
      <c r="W29" s="373"/>
      <c r="X29" s="373">
        <v>4</v>
      </c>
      <c r="Y29" s="373"/>
      <c r="Z29" s="373"/>
      <c r="AA29" s="373">
        <v>47</v>
      </c>
      <c r="AB29" s="373"/>
      <c r="AC29" s="373"/>
      <c r="AD29" s="373">
        <v>30</v>
      </c>
      <c r="AE29" s="373"/>
      <c r="AF29" s="373"/>
      <c r="AG29" s="373">
        <v>16</v>
      </c>
      <c r="AH29" s="373"/>
      <c r="AI29" s="373"/>
      <c r="AJ29" s="373">
        <v>34</v>
      </c>
      <c r="AK29" s="373"/>
      <c r="AL29" s="373"/>
      <c r="AM29" s="373">
        <v>35</v>
      </c>
      <c r="AN29" s="373"/>
      <c r="AO29" s="373"/>
      <c r="AP29" s="373">
        <v>7</v>
      </c>
      <c r="AQ29" s="373"/>
      <c r="AR29" s="373"/>
      <c r="AS29" s="373">
        <v>2</v>
      </c>
      <c r="AT29" s="373"/>
      <c r="AU29" s="373"/>
      <c r="AV29" s="510">
        <v>0</v>
      </c>
      <c r="AW29" s="510"/>
      <c r="AX29" s="510"/>
      <c r="AY29" s="538">
        <v>7</v>
      </c>
      <c r="AZ29" s="538"/>
      <c r="BA29" s="538"/>
      <c r="BB29" s="19"/>
      <c r="BC29" s="19"/>
      <c r="BD29" s="19"/>
      <c r="BE29" s="19"/>
      <c r="BF29" s="19"/>
      <c r="BG29" s="19"/>
      <c r="BH29" s="19"/>
      <c r="BI29" s="19"/>
    </row>
    <row r="30" spans="1:61" ht="18" customHeight="1">
      <c r="A30" s="332" t="s">
        <v>215</v>
      </c>
      <c r="B30" s="332"/>
      <c r="C30" s="332"/>
      <c r="D30" s="332"/>
      <c r="E30" s="332"/>
      <c r="F30" s="332"/>
      <c r="G30" s="332"/>
      <c r="H30" s="332"/>
      <c r="I30" s="372">
        <f>SUM(L30:Q30)</f>
        <v>5</v>
      </c>
      <c r="J30" s="327"/>
      <c r="K30" s="327"/>
      <c r="L30" s="327">
        <f>R30+X30+AD30+AJ30+AP30+AV30</f>
        <v>2</v>
      </c>
      <c r="M30" s="327"/>
      <c r="N30" s="327"/>
      <c r="O30" s="327">
        <f>U30+AA30+AG30+AM30+AS30+AY30</f>
        <v>3</v>
      </c>
      <c r="P30" s="327"/>
      <c r="Q30" s="327"/>
      <c r="R30" s="524">
        <v>1</v>
      </c>
      <c r="S30" s="524"/>
      <c r="T30" s="524"/>
      <c r="U30" s="524">
        <v>1</v>
      </c>
      <c r="V30" s="524"/>
      <c r="W30" s="524"/>
      <c r="X30" s="525">
        <v>0</v>
      </c>
      <c r="Y30" s="525"/>
      <c r="Z30" s="525"/>
      <c r="AA30" s="525">
        <v>0</v>
      </c>
      <c r="AB30" s="525"/>
      <c r="AC30" s="525"/>
      <c r="AD30" s="526">
        <v>1</v>
      </c>
      <c r="AE30" s="526"/>
      <c r="AF30" s="526"/>
      <c r="AG30" s="524">
        <v>1</v>
      </c>
      <c r="AH30" s="524"/>
      <c r="AI30" s="524"/>
      <c r="AJ30" s="525">
        <v>0</v>
      </c>
      <c r="AK30" s="525"/>
      <c r="AL30" s="525"/>
      <c r="AM30" s="524">
        <v>1</v>
      </c>
      <c r="AN30" s="524"/>
      <c r="AO30" s="524"/>
      <c r="AP30" s="533">
        <v>0</v>
      </c>
      <c r="AQ30" s="533"/>
      <c r="AR30" s="533"/>
      <c r="AS30" s="525">
        <v>0</v>
      </c>
      <c r="AT30" s="525"/>
      <c r="AU30" s="525"/>
      <c r="AV30" s="525">
        <v>0</v>
      </c>
      <c r="AW30" s="525"/>
      <c r="AX30" s="525"/>
      <c r="AY30" s="525">
        <v>0</v>
      </c>
      <c r="AZ30" s="525"/>
      <c r="BA30" s="525"/>
      <c r="BB30" s="19"/>
      <c r="BC30" s="19"/>
      <c r="BD30" s="19"/>
      <c r="BE30" s="19"/>
      <c r="BF30" s="19"/>
      <c r="BG30" s="19"/>
      <c r="BH30" s="19"/>
      <c r="BI30" s="19"/>
    </row>
    <row r="31" spans="1:61" ht="13.5" customHeight="1">
      <c r="A31" s="154" t="s">
        <v>34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ht="18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3"/>
      <c r="AZ32" s="90"/>
      <c r="BA32" s="13"/>
      <c r="BB32" s="90"/>
      <c r="BC32" s="13"/>
      <c r="BD32" s="90"/>
      <c r="BE32" s="13"/>
      <c r="BF32" s="90"/>
      <c r="BG32" s="90"/>
      <c r="BH32" s="90"/>
      <c r="BI32" s="90"/>
    </row>
    <row r="33" spans="1:61" ht="18" customHeight="1">
      <c r="A33" s="42"/>
      <c r="I33" s="13"/>
      <c r="L33" s="14"/>
      <c r="M33" s="14"/>
      <c r="N33" s="14"/>
      <c r="O33" s="14"/>
      <c r="P33" s="14"/>
      <c r="Q33" s="14"/>
      <c r="R33" s="13"/>
      <c r="T33" s="4"/>
      <c r="U33" s="4"/>
      <c r="V33" s="4"/>
      <c r="W33" s="14"/>
      <c r="X33" s="14"/>
      <c r="Y33" s="14"/>
      <c r="Z33" s="14"/>
      <c r="AA33" s="13"/>
      <c r="AB33" s="4"/>
      <c r="AC33" s="4"/>
      <c r="AD33" s="4"/>
      <c r="AE33" s="14"/>
      <c r="AF33" s="14"/>
      <c r="AG33" s="14"/>
      <c r="AH33" s="14"/>
      <c r="AI33" s="13"/>
      <c r="AJ33" s="19"/>
      <c r="AK33" s="19"/>
      <c r="AL33" s="19"/>
      <c r="AM33" s="14"/>
      <c r="AN33" s="14"/>
      <c r="AO33" s="14"/>
      <c r="AP33" s="14"/>
      <c r="AQ33" s="13"/>
      <c r="AR33" s="19"/>
      <c r="AS33" s="19"/>
      <c r="AT33" s="19"/>
      <c r="AU33" s="14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8" customHeight="1">
      <c r="A34" s="143"/>
      <c r="B34" s="143"/>
      <c r="C34" s="143"/>
      <c r="D34" s="143"/>
      <c r="E34" s="143"/>
      <c r="F34" s="143"/>
      <c r="G34" s="143"/>
      <c r="H34" s="143"/>
      <c r="I34" s="4"/>
      <c r="J34" s="4"/>
      <c r="K34" s="4"/>
      <c r="L34" s="4"/>
      <c r="M34" s="4"/>
      <c r="N34" s="19"/>
      <c r="O34" s="19"/>
      <c r="P34" s="19"/>
      <c r="Q34" s="19"/>
      <c r="R34" s="4"/>
      <c r="S34" s="4"/>
      <c r="T34" s="4"/>
      <c r="U34" s="4"/>
      <c r="V34" s="4"/>
      <c r="W34" s="19"/>
      <c r="X34" s="19"/>
      <c r="Y34" s="19"/>
      <c r="Z34" s="19"/>
      <c r="AA34" s="13"/>
      <c r="AB34" s="13"/>
      <c r="AC34" s="13"/>
      <c r="AD34" s="13"/>
      <c r="AE34" s="13"/>
      <c r="AF34" s="13"/>
      <c r="AG34" s="13"/>
      <c r="AH34" s="13"/>
      <c r="AI34" s="4"/>
      <c r="AJ34" s="4"/>
      <c r="AK34" s="4"/>
      <c r="AL34" s="4"/>
      <c r="AM34" s="19"/>
      <c r="AN34" s="19"/>
      <c r="AO34" s="19"/>
      <c r="AP34" s="19"/>
      <c r="AQ34" s="13"/>
      <c r="AR34" s="13"/>
      <c r="AS34" s="13"/>
      <c r="AT34" s="13"/>
      <c r="AU34" s="13"/>
      <c r="AV34" s="13"/>
      <c r="AW34" s="13"/>
      <c r="AX34" s="13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8" customHeight="1">
      <c r="A35" s="20"/>
      <c r="B35" s="20"/>
      <c r="C35" s="20"/>
      <c r="D35" s="20"/>
      <c r="E35" s="20"/>
      <c r="F35" s="20"/>
      <c r="G35" s="20"/>
      <c r="H35" s="20"/>
      <c r="I35" s="4"/>
      <c r="J35" s="4"/>
      <c r="K35" s="4"/>
      <c r="L35" s="4"/>
      <c r="M35" s="4"/>
      <c r="N35" s="19"/>
      <c r="O35" s="19"/>
      <c r="P35" s="19"/>
      <c r="Q35" s="19"/>
      <c r="R35" s="4"/>
      <c r="S35" s="4"/>
      <c r="T35" s="4"/>
      <c r="U35" s="4"/>
      <c r="V35" s="4"/>
      <c r="W35" s="19"/>
      <c r="X35" s="19"/>
      <c r="Y35" s="19"/>
      <c r="Z35" s="19"/>
      <c r="AA35" s="4"/>
      <c r="AB35" s="4"/>
      <c r="AC35" s="4"/>
      <c r="AD35" s="4"/>
      <c r="AE35" s="19"/>
      <c r="AF35" s="19"/>
      <c r="AG35" s="19"/>
      <c r="AH35" s="19"/>
      <c r="AI35" s="4"/>
      <c r="AJ35" s="4"/>
      <c r="AK35" s="4"/>
      <c r="AL35" s="4"/>
      <c r="AM35" s="19"/>
      <c r="AN35" s="19"/>
      <c r="AO35" s="19"/>
      <c r="AP35" s="19"/>
      <c r="AQ35" s="13"/>
      <c r="AR35" s="13"/>
      <c r="AS35" s="13"/>
      <c r="AT35" s="13"/>
      <c r="AU35" s="13"/>
      <c r="AV35" s="13"/>
      <c r="AW35" s="13"/>
      <c r="AX35" s="13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</row>
    <row r="36" spans="1:61" ht="18" customHeight="1">
      <c r="A36" s="20"/>
      <c r="B36" s="20"/>
      <c r="C36" s="20"/>
      <c r="D36" s="20"/>
      <c r="E36" s="20"/>
      <c r="F36" s="20"/>
      <c r="G36" s="20"/>
      <c r="H36" s="20"/>
      <c r="I36" s="4"/>
      <c r="J36" s="4"/>
      <c r="K36" s="4"/>
      <c r="L36" s="4"/>
      <c r="M36" s="4"/>
      <c r="N36" s="19"/>
      <c r="O36" s="19"/>
      <c r="P36" s="19"/>
      <c r="Q36" s="19"/>
      <c r="R36" s="4"/>
      <c r="S36" s="4"/>
      <c r="T36" s="4"/>
      <c r="U36" s="4"/>
      <c r="V36" s="4"/>
      <c r="W36" s="19"/>
      <c r="X36" s="19"/>
      <c r="Y36" s="19"/>
      <c r="Z36" s="19"/>
      <c r="AA36" s="4"/>
      <c r="AB36" s="4"/>
      <c r="AC36" s="4"/>
      <c r="AD36" s="4"/>
      <c r="AE36" s="19"/>
      <c r="AF36" s="19"/>
      <c r="AG36" s="19"/>
      <c r="AH36" s="19"/>
      <c r="AI36" s="4"/>
      <c r="AJ36" s="4"/>
      <c r="AK36" s="4"/>
      <c r="AL36" s="4"/>
      <c r="AM36" s="19"/>
      <c r="AN36" s="19"/>
      <c r="AO36" s="19"/>
      <c r="AP36" s="19"/>
      <c r="AQ36" s="13"/>
      <c r="AR36" s="13"/>
      <c r="AS36" s="13"/>
      <c r="AT36" s="13"/>
      <c r="AU36" s="13"/>
      <c r="AV36" s="13"/>
      <c r="AW36" s="13"/>
      <c r="AX36" s="13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50" ht="18" customHeight="1">
      <c r="A37" s="20"/>
      <c r="B37" s="20"/>
      <c r="C37" s="20"/>
      <c r="D37" s="20"/>
      <c r="E37" s="20"/>
      <c r="F37" s="20"/>
      <c r="G37" s="20"/>
      <c r="H37" s="20"/>
      <c r="I37" s="24"/>
      <c r="J37" s="24"/>
      <c r="K37" s="24"/>
      <c r="L37" s="24"/>
      <c r="M37" s="24"/>
      <c r="N37" s="30"/>
      <c r="O37" s="30"/>
      <c r="P37" s="30"/>
      <c r="Q37" s="30"/>
      <c r="R37" s="24"/>
      <c r="S37" s="24"/>
      <c r="T37" s="24"/>
      <c r="U37" s="24"/>
      <c r="V37" s="24"/>
      <c r="W37" s="30"/>
      <c r="X37" s="30"/>
      <c r="Y37" s="30"/>
      <c r="Z37" s="30"/>
      <c r="AA37" s="24"/>
      <c r="AB37" s="24"/>
      <c r="AC37" s="24"/>
      <c r="AD37" s="24"/>
      <c r="AE37" s="30"/>
      <c r="AF37" s="30"/>
      <c r="AG37" s="30"/>
      <c r="AH37" s="30"/>
      <c r="AI37" s="24"/>
      <c r="AJ37" s="24"/>
      <c r="AK37" s="24"/>
      <c r="AL37" s="24"/>
      <c r="AM37" s="30"/>
      <c r="AN37" s="30"/>
      <c r="AO37" s="30"/>
      <c r="AP37" s="30"/>
      <c r="AQ37" s="40"/>
      <c r="AR37" s="40"/>
      <c r="AS37" s="40"/>
      <c r="AT37" s="40"/>
      <c r="AU37" s="40"/>
      <c r="AV37" s="40"/>
      <c r="AW37" s="40"/>
      <c r="AX37" s="40"/>
    </row>
    <row r="38" spans="1:45" ht="18.75" customHeight="1">
      <c r="A38" s="9"/>
      <c r="N38" s="41"/>
      <c r="O38" s="4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2:45" ht="18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2:15" ht="18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8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8" customHeight="1">
      <c r="B42" s="32"/>
      <c r="C42" s="42"/>
      <c r="D42" s="142"/>
      <c r="E42" s="142"/>
      <c r="F42" s="142"/>
      <c r="G42" s="142"/>
      <c r="H42" s="142"/>
      <c r="I42" s="142"/>
      <c r="J42" s="33"/>
      <c r="K42" s="33"/>
      <c r="L42" s="33"/>
      <c r="M42" s="33"/>
      <c r="N42" s="33"/>
      <c r="O42" s="33"/>
    </row>
    <row r="43" spans="2:15" ht="18" customHeight="1">
      <c r="B43" s="84"/>
      <c r="C43" s="42"/>
      <c r="D43" s="142"/>
      <c r="E43" s="142"/>
      <c r="F43" s="142"/>
      <c r="G43" s="142"/>
      <c r="H43" s="142"/>
      <c r="I43" s="142"/>
      <c r="J43" s="33"/>
      <c r="K43" s="33"/>
      <c r="L43" s="33"/>
      <c r="M43" s="33"/>
      <c r="N43" s="33"/>
      <c r="O43" s="33"/>
    </row>
    <row r="44" spans="2:15" ht="18" customHeight="1">
      <c r="B44" s="84"/>
      <c r="C44" s="42"/>
      <c r="D44" s="142"/>
      <c r="E44" s="142"/>
      <c r="F44" s="142"/>
      <c r="G44" s="142"/>
      <c r="H44" s="142"/>
      <c r="I44" s="142"/>
      <c r="J44" s="33"/>
      <c r="K44" s="33"/>
      <c r="L44" s="33"/>
      <c r="M44" s="33"/>
      <c r="N44" s="33"/>
      <c r="O44" s="33"/>
    </row>
    <row r="45" spans="2:15" ht="18" customHeight="1">
      <c r="B45" s="84"/>
      <c r="C45" s="161"/>
      <c r="D45" s="162"/>
      <c r="E45" s="162"/>
      <c r="F45" s="162"/>
      <c r="G45" s="162"/>
      <c r="H45" s="162"/>
      <c r="I45" s="162"/>
      <c r="J45" s="36"/>
      <c r="K45" s="36"/>
      <c r="L45" s="36"/>
      <c r="M45" s="36"/>
      <c r="N45" s="36"/>
      <c r="O45" s="36"/>
    </row>
    <row r="46" ht="13.5" customHeight="1">
      <c r="A46" s="160"/>
    </row>
    <row r="47" ht="18" customHeight="1"/>
    <row r="48" ht="18" customHeight="1"/>
    <row r="49" ht="18" customHeight="1"/>
    <row r="50" ht="18" customHeight="1"/>
    <row r="51" ht="18" customHeight="1"/>
    <row r="52" spans="14:18" ht="18" customHeight="1">
      <c r="N52" s="19"/>
      <c r="O52" s="14"/>
      <c r="P52" s="48"/>
      <c r="Q52" s="48"/>
      <c r="R52" s="43"/>
    </row>
    <row r="53" spans="14:18" ht="7.5" customHeight="1">
      <c r="N53" s="19"/>
      <c r="O53" s="14"/>
      <c r="P53" s="48"/>
      <c r="Q53" s="48"/>
      <c r="R53" s="43"/>
    </row>
    <row r="54" spans="14:18" ht="9.75" customHeight="1">
      <c r="N54" s="19"/>
      <c r="O54" s="14"/>
      <c r="P54" s="48"/>
      <c r="Q54" s="48"/>
      <c r="R54" s="43"/>
    </row>
    <row r="55" spans="14:18" ht="9.75" customHeight="1">
      <c r="N55" s="19"/>
      <c r="O55" s="14"/>
      <c r="P55" s="51"/>
      <c r="Q55" s="51"/>
      <c r="R55" s="52"/>
    </row>
    <row r="56" spans="14:18" ht="7.5" customHeight="1">
      <c r="N56" s="4"/>
      <c r="O56" s="14"/>
      <c r="P56" s="51"/>
      <c r="Q56" s="51"/>
      <c r="R56" s="52"/>
    </row>
    <row r="57" spans="14:18" ht="9.75" customHeight="1">
      <c r="N57" s="29"/>
      <c r="O57" s="14"/>
      <c r="P57" s="48"/>
      <c r="Q57" s="48"/>
      <c r="R57" s="43"/>
    </row>
    <row r="58" spans="14:18" ht="9.75" customHeight="1">
      <c r="N58" s="19"/>
      <c r="O58" s="14"/>
      <c r="P58" s="54"/>
      <c r="Q58" s="54"/>
      <c r="R58" s="43"/>
    </row>
    <row r="59" spans="14:18" ht="7.5" customHeight="1">
      <c r="N59" s="14"/>
      <c r="O59" s="35"/>
      <c r="P59" s="48"/>
      <c r="Q59" s="48"/>
      <c r="R59" s="43"/>
    </row>
    <row r="60" spans="14:18" ht="9.75" customHeight="1">
      <c r="N60" s="30"/>
      <c r="O60" s="28"/>
      <c r="P60" s="48"/>
      <c r="Q60" s="48"/>
      <c r="R60" s="43"/>
    </row>
    <row r="61" spans="14:15" ht="9.75" customHeight="1">
      <c r="N61" s="29"/>
      <c r="O61" s="14"/>
    </row>
    <row r="62" spans="14:15" ht="7.5" customHeight="1">
      <c r="N62" s="29"/>
      <c r="O62" s="14"/>
    </row>
    <row r="63" spans="14:15" ht="9.75" customHeight="1">
      <c r="N63" s="29"/>
      <c r="O63" s="14"/>
    </row>
    <row r="64" spans="14:15" ht="9.75" customHeight="1">
      <c r="N64" s="19"/>
      <c r="O64" s="14"/>
    </row>
    <row r="65" spans="14:15" ht="7.5" customHeight="1">
      <c r="N65" s="13"/>
      <c r="O65" s="14"/>
    </row>
    <row r="66" spans="14:15" ht="9.75" customHeight="1">
      <c r="N66" s="24"/>
      <c r="O66" s="28"/>
    </row>
    <row r="67" spans="14:15" ht="9.75" customHeight="1">
      <c r="N67" s="19"/>
      <c r="O67" s="14"/>
    </row>
    <row r="68" spans="14:15" ht="7.5" customHeight="1">
      <c r="N68" s="19"/>
      <c r="O68" s="14"/>
    </row>
    <row r="69" spans="14:15" ht="9.75" customHeight="1">
      <c r="N69" s="4"/>
      <c r="O69" s="14"/>
    </row>
    <row r="70" spans="14:15" ht="9.75" customHeight="1">
      <c r="N70" s="29"/>
      <c r="O70" s="14"/>
    </row>
    <row r="71" spans="14:15" ht="7.5" customHeight="1">
      <c r="N71" s="50"/>
      <c r="O71" s="14"/>
    </row>
    <row r="72" spans="14:15" ht="9.75" customHeight="1">
      <c r="N72" s="19"/>
      <c r="O72" s="14"/>
    </row>
    <row r="73" spans="14:15" ht="9.75" customHeight="1">
      <c r="N73" s="4"/>
      <c r="O73" s="14"/>
    </row>
    <row r="74" spans="14:15" ht="7.5" customHeight="1">
      <c r="N74" s="19"/>
      <c r="O74" s="14"/>
    </row>
    <row r="75" spans="14:15" ht="9.75" customHeight="1">
      <c r="N75" s="4"/>
      <c r="O75" s="14"/>
    </row>
    <row r="76" ht="9.75" customHeight="1"/>
    <row r="77" ht="7.5" customHeight="1"/>
    <row r="78" ht="9.75" customHeight="1"/>
    <row r="79" ht="9.75" customHeight="1"/>
    <row r="80" ht="5.25" customHeight="1"/>
    <row r="81" ht="13.5" customHeight="1"/>
    <row r="82" ht="13.5" customHeight="1"/>
    <row r="83" ht="13.5" customHeight="1"/>
    <row r="84" ht="4.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mergeCells count="303">
    <mergeCell ref="P9:R9"/>
    <mergeCell ref="AL9:AN9"/>
    <mergeCell ref="AO9:AQ9"/>
    <mergeCell ref="AR9:AW9"/>
    <mergeCell ref="S9:U9"/>
    <mergeCell ref="V9:X9"/>
    <mergeCell ref="Y9:AB9"/>
    <mergeCell ref="AC9:AE9"/>
    <mergeCell ref="AP28:AR28"/>
    <mergeCell ref="AP29:AR29"/>
    <mergeCell ref="AS23:AU23"/>
    <mergeCell ref="AS24:AU24"/>
    <mergeCell ref="AS25:AU25"/>
    <mergeCell ref="AP27:AR27"/>
    <mergeCell ref="AP26:AR26"/>
    <mergeCell ref="AP25:AR25"/>
    <mergeCell ref="AP23:AR23"/>
    <mergeCell ref="AY29:BA29"/>
    <mergeCell ref="AV21:AX21"/>
    <mergeCell ref="AV22:AX22"/>
    <mergeCell ref="AV23:AX23"/>
    <mergeCell ref="AV26:AX26"/>
    <mergeCell ref="AV24:AX24"/>
    <mergeCell ref="AV25:AX25"/>
    <mergeCell ref="AY20:BA20"/>
    <mergeCell ref="AY21:BA21"/>
    <mergeCell ref="AY23:BA23"/>
    <mergeCell ref="AY24:BA24"/>
    <mergeCell ref="AY27:BA27"/>
    <mergeCell ref="AY28:BA28"/>
    <mergeCell ref="AY30:BA30"/>
    <mergeCell ref="AY26:BA26"/>
    <mergeCell ref="AY22:BA22"/>
    <mergeCell ref="AS22:AU22"/>
    <mergeCell ref="AS26:AU26"/>
    <mergeCell ref="AS27:AU27"/>
    <mergeCell ref="AS28:AU28"/>
    <mergeCell ref="AS29:AU29"/>
    <mergeCell ref="AV28:AX28"/>
    <mergeCell ref="AY25:BA25"/>
    <mergeCell ref="AV20:AX20"/>
    <mergeCell ref="A19:H19"/>
    <mergeCell ref="AV18:AX18"/>
    <mergeCell ref="AV19:AX19"/>
    <mergeCell ref="AS20:AU20"/>
    <mergeCell ref="A18:H18"/>
    <mergeCell ref="AA18:AC18"/>
    <mergeCell ref="AD18:AF18"/>
    <mergeCell ref="O20:Q20"/>
    <mergeCell ref="R20:T20"/>
    <mergeCell ref="AY18:BA18"/>
    <mergeCell ref="AY19:BA19"/>
    <mergeCell ref="AO10:AQ10"/>
    <mergeCell ref="AP30:AR30"/>
    <mergeCell ref="AS30:AU30"/>
    <mergeCell ref="AV30:AX30"/>
    <mergeCell ref="AV27:AX27"/>
    <mergeCell ref="AV29:AX29"/>
    <mergeCell ref="AS18:AU18"/>
    <mergeCell ref="AS19:AU19"/>
    <mergeCell ref="AS21:AU21"/>
    <mergeCell ref="I17:K17"/>
    <mergeCell ref="AP18:AR18"/>
    <mergeCell ref="AP19:AR19"/>
    <mergeCell ref="AA17:AC17"/>
    <mergeCell ref="AD17:AF17"/>
    <mergeCell ref="AP21:AR21"/>
    <mergeCell ref="L18:N18"/>
    <mergeCell ref="U18:W18"/>
    <mergeCell ref="X18:Z18"/>
    <mergeCell ref="AO8:AQ8"/>
    <mergeCell ref="AR10:AW10"/>
    <mergeCell ref="AR4:AW5"/>
    <mergeCell ref="AP3:AW3"/>
    <mergeCell ref="AR7:AW7"/>
    <mergeCell ref="AR6:AW6"/>
    <mergeCell ref="AR8:AW8"/>
    <mergeCell ref="Y4:AQ4"/>
    <mergeCell ref="AF5:AH5"/>
    <mergeCell ref="AC6:AE6"/>
    <mergeCell ref="AP22:AR22"/>
    <mergeCell ref="AP24:AR24"/>
    <mergeCell ref="AP20:AR20"/>
    <mergeCell ref="AG18:AI18"/>
    <mergeCell ref="AG20:AI20"/>
    <mergeCell ref="AJ20:AL20"/>
    <mergeCell ref="AM20:AO20"/>
    <mergeCell ref="AG21:AI21"/>
    <mergeCell ref="AJ21:AL21"/>
    <mergeCell ref="AG22:AI22"/>
    <mergeCell ref="A15:H17"/>
    <mergeCell ref="X17:Z17"/>
    <mergeCell ref="I15:Q16"/>
    <mergeCell ref="R16:W16"/>
    <mergeCell ref="L17:N17"/>
    <mergeCell ref="O17:Q17"/>
    <mergeCell ref="R17:T17"/>
    <mergeCell ref="U17:W17"/>
    <mergeCell ref="X16:AC16"/>
    <mergeCell ref="S7:U7"/>
    <mergeCell ref="M6:O6"/>
    <mergeCell ref="M7:O7"/>
    <mergeCell ref="A10:H10"/>
    <mergeCell ref="I10:L10"/>
    <mergeCell ref="M10:O10"/>
    <mergeCell ref="P10:R10"/>
    <mergeCell ref="A9:H9"/>
    <mergeCell ref="I9:L9"/>
    <mergeCell ref="M9:O9"/>
    <mergeCell ref="A6:H6"/>
    <mergeCell ref="A7:H7"/>
    <mergeCell ref="A8:H8"/>
    <mergeCell ref="P6:R6"/>
    <mergeCell ref="I6:L6"/>
    <mergeCell ref="P7:R7"/>
    <mergeCell ref="I7:L7"/>
    <mergeCell ref="I8:L8"/>
    <mergeCell ref="M8:O8"/>
    <mergeCell ref="P8:R8"/>
    <mergeCell ref="A22:H22"/>
    <mergeCell ref="A23:H23"/>
    <mergeCell ref="R18:T18"/>
    <mergeCell ref="A20:H20"/>
    <mergeCell ref="O18:Q18"/>
    <mergeCell ref="I20:K20"/>
    <mergeCell ref="O23:Q23"/>
    <mergeCell ref="R23:T23"/>
    <mergeCell ref="I18:K18"/>
    <mergeCell ref="O21:Q21"/>
    <mergeCell ref="AF9:AH9"/>
    <mergeCell ref="AI9:AK9"/>
    <mergeCell ref="U20:W20"/>
    <mergeCell ref="X20:Z20"/>
    <mergeCell ref="AA20:AC20"/>
    <mergeCell ref="AM18:AO18"/>
    <mergeCell ref="AJ18:AL18"/>
    <mergeCell ref="AO6:AQ6"/>
    <mergeCell ref="AO7:AQ7"/>
    <mergeCell ref="AC7:AE7"/>
    <mergeCell ref="AL8:AN8"/>
    <mergeCell ref="AL10:AN10"/>
    <mergeCell ref="AD16:AI16"/>
    <mergeCell ref="AI8:AK8"/>
    <mergeCell ref="AC10:AE10"/>
    <mergeCell ref="AF10:AH10"/>
    <mergeCell ref="AI10:AK10"/>
    <mergeCell ref="AF6:AH6"/>
    <mergeCell ref="AF7:AH7"/>
    <mergeCell ref="AI6:AK6"/>
    <mergeCell ref="AI7:AK7"/>
    <mergeCell ref="AL6:AN6"/>
    <mergeCell ref="AL7:AN7"/>
    <mergeCell ref="V5:X5"/>
    <mergeCell ref="Y5:AB5"/>
    <mergeCell ref="Y10:AB10"/>
    <mergeCell ref="Y8:AB8"/>
    <mergeCell ref="S8:U8"/>
    <mergeCell ref="S10:U10"/>
    <mergeCell ref="V8:X8"/>
    <mergeCell ref="V6:X6"/>
    <mergeCell ref="V7:X7"/>
    <mergeCell ref="S6:U6"/>
    <mergeCell ref="Y6:AB6"/>
    <mergeCell ref="V10:X10"/>
    <mergeCell ref="AL5:AN5"/>
    <mergeCell ref="AO5:AQ5"/>
    <mergeCell ref="A4:H5"/>
    <mergeCell ref="I4:L5"/>
    <mergeCell ref="M5:O5"/>
    <mergeCell ref="P5:R5"/>
    <mergeCell ref="M4:X4"/>
    <mergeCell ref="S5:U5"/>
    <mergeCell ref="O22:Q22"/>
    <mergeCell ref="R22:T22"/>
    <mergeCell ref="AC5:AE5"/>
    <mergeCell ref="AI5:AK5"/>
    <mergeCell ref="R21:T21"/>
    <mergeCell ref="AD21:AF21"/>
    <mergeCell ref="AD20:AF20"/>
    <mergeCell ref="AC8:AE8"/>
    <mergeCell ref="AF8:AH8"/>
    <mergeCell ref="Y7:AB7"/>
    <mergeCell ref="A26:H26"/>
    <mergeCell ref="A27:H27"/>
    <mergeCell ref="I21:K21"/>
    <mergeCell ref="I22:K22"/>
    <mergeCell ref="I23:K23"/>
    <mergeCell ref="I24:K24"/>
    <mergeCell ref="A24:H24"/>
    <mergeCell ref="A25:H25"/>
    <mergeCell ref="A21:H21"/>
    <mergeCell ref="I25:K25"/>
    <mergeCell ref="A28:H28"/>
    <mergeCell ref="A29:H29"/>
    <mergeCell ref="A30:H30"/>
    <mergeCell ref="I29:K29"/>
    <mergeCell ref="I30:K30"/>
    <mergeCell ref="L28:N28"/>
    <mergeCell ref="L29:N29"/>
    <mergeCell ref="L20:N20"/>
    <mergeCell ref="L21:N21"/>
    <mergeCell ref="L22:N22"/>
    <mergeCell ref="L23:N23"/>
    <mergeCell ref="L30:N30"/>
    <mergeCell ref="I28:K28"/>
    <mergeCell ref="I27:K27"/>
    <mergeCell ref="I26:K26"/>
    <mergeCell ref="U21:W21"/>
    <mergeCell ref="U22:W22"/>
    <mergeCell ref="X22:Z22"/>
    <mergeCell ref="AA22:AC22"/>
    <mergeCell ref="AD22:AF22"/>
    <mergeCell ref="AM21:AO21"/>
    <mergeCell ref="X21:Z21"/>
    <mergeCell ref="AA21:AC21"/>
    <mergeCell ref="U23:W23"/>
    <mergeCell ref="X23:Z23"/>
    <mergeCell ref="AA23:AC23"/>
    <mergeCell ref="AD23:AF23"/>
    <mergeCell ref="AJ22:AL22"/>
    <mergeCell ref="AM22:AO22"/>
    <mergeCell ref="AG23:AI23"/>
    <mergeCell ref="AJ23:AL23"/>
    <mergeCell ref="AM23:AO23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L26:N26"/>
    <mergeCell ref="O26:Q26"/>
    <mergeCell ref="R26:T26"/>
    <mergeCell ref="U26:W26"/>
    <mergeCell ref="X26:Z26"/>
    <mergeCell ref="AA26:AC26"/>
    <mergeCell ref="AD26:AF26"/>
    <mergeCell ref="AM26:AO26"/>
    <mergeCell ref="L27:N27"/>
    <mergeCell ref="O27:Q27"/>
    <mergeCell ref="R27:T27"/>
    <mergeCell ref="U27:W27"/>
    <mergeCell ref="X27:Z27"/>
    <mergeCell ref="AA27:AC27"/>
    <mergeCell ref="AD27:AF27"/>
    <mergeCell ref="AJ26:AL26"/>
    <mergeCell ref="AG26:AI26"/>
    <mergeCell ref="O28:Q28"/>
    <mergeCell ref="R28:T28"/>
    <mergeCell ref="U28:W28"/>
    <mergeCell ref="X29:Z29"/>
    <mergeCell ref="O29:Q29"/>
    <mergeCell ref="R29:T29"/>
    <mergeCell ref="U29:W29"/>
    <mergeCell ref="X28:Z28"/>
    <mergeCell ref="AG29:AI29"/>
    <mergeCell ref="AM30:AO30"/>
    <mergeCell ref="AG30:AI30"/>
    <mergeCell ref="AA29:AC29"/>
    <mergeCell ref="AD29:AF29"/>
    <mergeCell ref="AJ29:AL29"/>
    <mergeCell ref="AM29:AO29"/>
    <mergeCell ref="O30:Q30"/>
    <mergeCell ref="R30:T30"/>
    <mergeCell ref="U30:W30"/>
    <mergeCell ref="AJ30:AL30"/>
    <mergeCell ref="X30:Z30"/>
    <mergeCell ref="AA30:AC30"/>
    <mergeCell ref="AD30:AF30"/>
    <mergeCell ref="AA28:AC28"/>
    <mergeCell ref="AD28:AF28"/>
    <mergeCell ref="AG17:AI17"/>
    <mergeCell ref="AP17:AR17"/>
    <mergeCell ref="AG28:AI28"/>
    <mergeCell ref="AJ28:AL28"/>
    <mergeCell ref="AM28:AO28"/>
    <mergeCell ref="AJ27:AL27"/>
    <mergeCell ref="AM27:AO27"/>
    <mergeCell ref="AG27:AI27"/>
    <mergeCell ref="AO14:BA14"/>
    <mergeCell ref="AP16:AU16"/>
    <mergeCell ref="AV16:BA16"/>
    <mergeCell ref="R15:BA15"/>
    <mergeCell ref="AJ16:AO16"/>
    <mergeCell ref="AS17:AU17"/>
    <mergeCell ref="AV17:AX17"/>
    <mergeCell ref="AY17:BA17"/>
    <mergeCell ref="AJ17:AL17"/>
    <mergeCell ref="AM17:AO17"/>
  </mergeCells>
  <printOptions/>
  <pageMargins left="0.7874015748031497" right="0.3937007874015748" top="0.7874015748031497" bottom="0.1968503937007874" header="0.3937007874015748" footer="0.1968503937007874"/>
  <pageSetup firstPageNumber="200" useFirstPageNumber="1" horizontalDpi="300" verticalDpi="3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71"/>
  <sheetViews>
    <sheetView zoomScalePageLayoutView="0" workbookViewId="0" topLeftCell="A1">
      <selection activeCell="W26" sqref="W26"/>
    </sheetView>
  </sheetViews>
  <sheetFormatPr defaultColWidth="15.625" defaultRowHeight="13.5"/>
  <cols>
    <col min="1" max="7" width="4.75390625" style="7" customWidth="1"/>
    <col min="8" max="8" width="4.75390625" style="10" customWidth="1"/>
    <col min="9" max="10" width="4.75390625" style="7" customWidth="1"/>
    <col min="11" max="12" width="4.75390625" style="12" customWidth="1"/>
    <col min="13" max="18" width="4.75390625" style="7" customWidth="1"/>
    <col min="19" max="19" width="9.00390625" style="7" customWidth="1"/>
    <col min="20" max="46" width="4.75390625" style="7" customWidth="1"/>
    <col min="47" max="47" width="2.625" style="7" customWidth="1"/>
    <col min="48" max="63" width="2.00390625" style="7" customWidth="1"/>
    <col min="64" max="64" width="1.875" style="7" customWidth="1"/>
    <col min="65" max="16384" width="15.625" style="7" customWidth="1"/>
  </cols>
  <sheetData>
    <row r="1" spans="1:43" ht="18" customHeight="1">
      <c r="A1" s="322" t="s">
        <v>651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3:15" ht="1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15" customHeight="1">
      <c r="A3" s="9"/>
      <c r="D3" s="9"/>
      <c r="I3" s="11"/>
      <c r="J3" s="11"/>
      <c r="T3" s="13"/>
    </row>
    <row r="4" spans="2:43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6"/>
      <c r="N4" s="16"/>
      <c r="O4" s="16"/>
      <c r="P4" s="17"/>
      <c r="Q4" s="16"/>
      <c r="R4" s="16"/>
      <c r="S4" s="16"/>
      <c r="T4" s="17"/>
      <c r="U4" s="16"/>
      <c r="V4" s="16"/>
      <c r="W4" s="16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7.25" customHeight="1">
      <c r="A7" s="14"/>
      <c r="B7" s="14"/>
      <c r="C7" s="14"/>
      <c r="D7" s="14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17.25" customHeight="1">
      <c r="A8" s="14"/>
      <c r="B8" s="14"/>
      <c r="C8" s="14"/>
      <c r="D8" s="14"/>
      <c r="E8" s="14"/>
      <c r="F8" s="14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7.25" customHeight="1">
      <c r="A9" s="20"/>
      <c r="B9" s="20"/>
      <c r="C9" s="20"/>
      <c r="D9" s="20"/>
      <c r="E9" s="20"/>
      <c r="F9" s="20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20" ht="15" customHeight="1">
      <c r="A10" s="21"/>
      <c r="C10" s="20"/>
      <c r="D10" s="20"/>
      <c r="E10" s="4"/>
      <c r="F10" s="4"/>
      <c r="G10" s="4"/>
      <c r="H10" s="22"/>
      <c r="I10" s="4"/>
      <c r="J10" s="4"/>
      <c r="K10" s="23"/>
      <c r="L10" s="23"/>
      <c r="M10" s="4"/>
      <c r="N10" s="4"/>
      <c r="O10" s="24"/>
      <c r="P10" s="24"/>
      <c r="Q10" s="14"/>
      <c r="R10" s="25"/>
      <c r="S10" s="25"/>
      <c r="T10" s="26"/>
    </row>
    <row r="11" spans="1:20" ht="15" customHeight="1">
      <c r="A11" s="9"/>
      <c r="D11" s="9"/>
      <c r="E11" s="4"/>
      <c r="F11" s="4"/>
      <c r="G11" s="4"/>
      <c r="H11" s="22"/>
      <c r="I11" s="11"/>
      <c r="J11" s="11"/>
      <c r="K11" s="23"/>
      <c r="L11" s="23"/>
      <c r="M11" s="4"/>
      <c r="N11" s="4"/>
      <c r="O11" s="13"/>
      <c r="P11" s="13"/>
      <c r="Q11" s="14"/>
      <c r="R11" s="13"/>
      <c r="S11" s="13"/>
      <c r="T11" s="26"/>
    </row>
    <row r="12" spans="2:20" ht="17.25" customHeight="1">
      <c r="B12" s="14"/>
      <c r="C12" s="14"/>
      <c r="D12" s="14"/>
      <c r="E12" s="14"/>
      <c r="F12" s="14"/>
      <c r="G12" s="14"/>
      <c r="H12" s="14"/>
      <c r="I12" s="14"/>
      <c r="J12" s="14"/>
      <c r="K12" s="27"/>
      <c r="L12" s="27"/>
      <c r="M12" s="24"/>
      <c r="N12" s="24"/>
      <c r="O12" s="4"/>
      <c r="P12" s="4"/>
      <c r="Q12" s="28"/>
      <c r="R12" s="29"/>
      <c r="S12" s="29"/>
      <c r="T12" s="26"/>
    </row>
    <row r="13" spans="2:20" ht="15" customHeight="1">
      <c r="B13" s="28"/>
      <c r="C13" s="28"/>
      <c r="D13" s="28"/>
      <c r="E13" s="30"/>
      <c r="F13" s="30"/>
      <c r="G13" s="30"/>
      <c r="H13" s="30"/>
      <c r="I13" s="30"/>
      <c r="J13" s="30"/>
      <c r="L13" s="31"/>
      <c r="O13" s="13"/>
      <c r="P13" s="13"/>
      <c r="Q13" s="14"/>
      <c r="R13" s="19"/>
      <c r="S13" s="19"/>
      <c r="T13" s="26"/>
    </row>
    <row r="14" spans="1:43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21" ht="15" customHeight="1">
      <c r="B15" s="32"/>
      <c r="C15" s="14"/>
      <c r="D15" s="14"/>
      <c r="E15" s="29"/>
      <c r="F15" s="19"/>
      <c r="G15" s="19"/>
      <c r="H15" s="29"/>
      <c r="I15" s="29"/>
      <c r="J15" s="19"/>
      <c r="L15" s="33"/>
      <c r="M15" s="13"/>
      <c r="N15" s="13"/>
      <c r="O15" s="13"/>
      <c r="P15" s="13"/>
      <c r="Q15" s="28"/>
      <c r="R15" s="29"/>
      <c r="S15" s="29"/>
      <c r="T15" s="34"/>
      <c r="U15" s="35"/>
    </row>
    <row r="16" spans="2:43" ht="15" customHeight="1">
      <c r="B16" s="32"/>
      <c r="C16" s="14"/>
      <c r="D16" s="14"/>
      <c r="E16" s="29"/>
      <c r="F16" s="19"/>
      <c r="G16" s="19"/>
      <c r="H16" s="29"/>
      <c r="I16" s="29"/>
      <c r="J16" s="19"/>
      <c r="L16" s="36"/>
      <c r="M16" s="4"/>
      <c r="N16" s="4"/>
      <c r="O16" s="4"/>
      <c r="P16" s="4"/>
      <c r="Q16" s="14"/>
      <c r="R16" s="13"/>
      <c r="S16" s="13"/>
      <c r="T16" s="35"/>
      <c r="U16" s="35"/>
      <c r="AJ16" s="11"/>
      <c r="AK16" s="11"/>
      <c r="AL16" s="11"/>
      <c r="AM16" s="11"/>
      <c r="AN16" s="11"/>
      <c r="AO16" s="11"/>
      <c r="AP16" s="11"/>
      <c r="AQ16" s="11"/>
    </row>
    <row r="17" spans="1:43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2:43" ht="18" customHeight="1">
      <c r="B20" s="38"/>
      <c r="C20" s="38"/>
      <c r="D20" s="38"/>
      <c r="E20" s="38"/>
      <c r="F20" s="38"/>
      <c r="G20" s="38"/>
      <c r="H20" s="38"/>
      <c r="I20" s="38"/>
      <c r="J20" s="38"/>
      <c r="K20" s="30"/>
      <c r="L20" s="30"/>
      <c r="M20" s="30"/>
      <c r="N20" s="30"/>
      <c r="O20" s="30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9"/>
      <c r="AP20" s="39"/>
      <c r="AQ20" s="39"/>
    </row>
    <row r="21" spans="2:43" ht="18" customHeight="1">
      <c r="B21" s="32"/>
      <c r="C21" s="32"/>
      <c r="D21" s="32"/>
      <c r="E21" s="32"/>
      <c r="F21" s="32"/>
      <c r="G21" s="32"/>
      <c r="H21" s="32"/>
      <c r="I21" s="32"/>
      <c r="J21" s="32"/>
      <c r="K21" s="19"/>
      <c r="L21" s="19"/>
      <c r="M21" s="19"/>
      <c r="N21" s="19"/>
      <c r="O21" s="19"/>
      <c r="P21" s="18"/>
      <c r="Q21" s="18"/>
      <c r="R21" s="18"/>
      <c r="S21" s="29"/>
      <c r="T21" s="29"/>
      <c r="U21" s="29"/>
      <c r="V21" s="29"/>
      <c r="W21" s="29"/>
      <c r="X21" s="29"/>
      <c r="Y21" s="29"/>
      <c r="Z21" s="2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2:43" ht="18" customHeight="1">
      <c r="B22" s="284"/>
      <c r="C22" s="284"/>
      <c r="D22" s="284"/>
      <c r="E22" s="284"/>
      <c r="F22" s="284"/>
      <c r="G22" s="284"/>
      <c r="H22" s="284"/>
      <c r="I22" s="284"/>
      <c r="J22" s="41"/>
      <c r="K22" s="19"/>
      <c r="L22" s="19"/>
      <c r="M22" s="19"/>
      <c r="N22" s="19"/>
      <c r="O22" s="19"/>
      <c r="P22" s="19"/>
      <c r="Q22" s="19"/>
      <c r="R22" s="1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2:43" ht="18" customHeight="1">
      <c r="B23" s="32"/>
      <c r="C23" s="32"/>
      <c r="D23" s="32"/>
      <c r="E23" s="32"/>
      <c r="F23" s="32"/>
      <c r="G23" s="32"/>
      <c r="H23" s="32"/>
      <c r="I23" s="32"/>
      <c r="J23" s="32"/>
      <c r="K23" s="19"/>
      <c r="L23" s="19"/>
      <c r="M23" s="19"/>
      <c r="N23" s="19"/>
      <c r="O23" s="19"/>
      <c r="P23" s="19"/>
      <c r="Q23" s="19"/>
      <c r="R23" s="1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2:43" ht="30" customHeight="1">
      <c r="B24" s="32"/>
      <c r="C24" s="32"/>
      <c r="D24" s="32"/>
      <c r="E24" s="32"/>
      <c r="F24" s="32"/>
      <c r="G24" s="32"/>
      <c r="H24" s="32"/>
      <c r="I24" s="32"/>
      <c r="J24" s="32"/>
      <c r="K24" s="19"/>
      <c r="L24" s="19"/>
      <c r="M24" s="19"/>
      <c r="N24" s="19"/>
      <c r="O24" s="19"/>
      <c r="P24" s="29"/>
      <c r="Q24" s="29"/>
      <c r="R24" s="29"/>
      <c r="S24" s="19"/>
      <c r="T24" s="19"/>
      <c r="U24" s="19"/>
      <c r="V24" s="19"/>
      <c r="W24" s="19"/>
      <c r="X24" s="29"/>
      <c r="Y24" s="29"/>
      <c r="Z24" s="29"/>
      <c r="AA24" s="19"/>
      <c r="AB24" s="19"/>
      <c r="AC24" s="19"/>
      <c r="AD24" s="19"/>
      <c r="AE24" s="19"/>
      <c r="AF24" s="29"/>
      <c r="AG24" s="29"/>
      <c r="AH24" s="29"/>
      <c r="AI24" s="19"/>
      <c r="AJ24" s="19"/>
      <c r="AK24" s="19"/>
      <c r="AL24" s="19"/>
      <c r="AM24" s="19"/>
      <c r="AN24" s="19"/>
      <c r="AO24" s="29"/>
      <c r="AP24" s="29"/>
      <c r="AQ24" s="29"/>
    </row>
    <row r="25" spans="1:20" ht="13.5" customHeight="1">
      <c r="A25" s="21"/>
      <c r="B25" s="285"/>
      <c r="C25" s="14"/>
      <c r="D25" s="14"/>
      <c r="E25" s="29"/>
      <c r="F25" s="19"/>
      <c r="G25" s="19"/>
      <c r="H25" s="29"/>
      <c r="I25" s="29"/>
      <c r="J25" s="19"/>
      <c r="K25" s="42"/>
      <c r="L25" s="23"/>
      <c r="M25" s="4"/>
      <c r="N25" s="4"/>
      <c r="O25" s="4"/>
      <c r="P25" s="4"/>
      <c r="Q25" s="14"/>
      <c r="R25" s="29"/>
      <c r="S25" s="29"/>
      <c r="T25" s="43"/>
    </row>
    <row r="26" spans="1:20" ht="13.5" customHeight="1">
      <c r="A26" s="21"/>
      <c r="B26" s="285"/>
      <c r="C26" s="14"/>
      <c r="D26" s="14"/>
      <c r="E26" s="13"/>
      <c r="F26" s="13"/>
      <c r="G26" s="13"/>
      <c r="H26" s="13"/>
      <c r="I26" s="13"/>
      <c r="J26" s="13"/>
      <c r="K26" s="23"/>
      <c r="L26" s="23"/>
      <c r="M26" s="4"/>
      <c r="N26" s="4"/>
      <c r="O26" s="4"/>
      <c r="P26" s="4"/>
      <c r="Q26" s="28"/>
      <c r="R26" s="29"/>
      <c r="S26" s="29"/>
      <c r="T26" s="43"/>
    </row>
    <row r="27" spans="2:20" ht="15" customHeight="1">
      <c r="B27" s="285"/>
      <c r="C27" s="14"/>
      <c r="D27" s="14"/>
      <c r="E27" s="29"/>
      <c r="F27" s="19"/>
      <c r="G27" s="19"/>
      <c r="H27" s="29"/>
      <c r="I27" s="29"/>
      <c r="J27" s="19"/>
      <c r="K27" s="23"/>
      <c r="L27" s="23"/>
      <c r="M27" s="4"/>
      <c r="N27" s="4"/>
      <c r="O27" s="4"/>
      <c r="P27" s="4"/>
      <c r="Q27" s="14"/>
      <c r="R27" s="29"/>
      <c r="S27" s="29"/>
      <c r="T27" s="43"/>
    </row>
    <row r="28" spans="2:20" ht="15" customHeight="1">
      <c r="B28" s="285"/>
      <c r="C28" s="14"/>
      <c r="D28" s="14"/>
      <c r="E28" s="19"/>
      <c r="F28" s="19"/>
      <c r="G28" s="19"/>
      <c r="H28" s="19"/>
      <c r="I28" s="19"/>
      <c r="J28" s="19"/>
      <c r="K28" s="23"/>
      <c r="L28" s="23"/>
      <c r="M28" s="4"/>
      <c r="N28" s="4"/>
      <c r="O28" s="4"/>
      <c r="P28" s="4"/>
      <c r="Q28" s="14"/>
      <c r="R28" s="29"/>
      <c r="S28" s="29"/>
      <c r="T28" s="43"/>
    </row>
    <row r="29" spans="2:20" ht="15" customHeight="1">
      <c r="B29" s="285"/>
      <c r="C29" s="14"/>
      <c r="D29" s="14"/>
      <c r="E29" s="19"/>
      <c r="F29" s="19"/>
      <c r="G29" s="19"/>
      <c r="H29" s="19"/>
      <c r="I29" s="19"/>
      <c r="J29" s="19"/>
      <c r="K29" s="23"/>
      <c r="L29" s="23"/>
      <c r="M29" s="4"/>
      <c r="N29" s="4"/>
      <c r="O29" s="4"/>
      <c r="P29" s="4"/>
      <c r="Q29" s="14"/>
      <c r="R29" s="13"/>
      <c r="S29" s="13"/>
      <c r="T29" s="43"/>
    </row>
    <row r="30" spans="2:20" ht="15" customHeight="1">
      <c r="B30" s="285"/>
      <c r="C30" s="14"/>
      <c r="D30" s="14"/>
      <c r="E30" s="29"/>
      <c r="S30" s="29"/>
      <c r="T30" s="43"/>
    </row>
    <row r="31" spans="1:43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16" ht="15" customHeight="1">
      <c r="B32" s="285"/>
      <c r="C32" s="14"/>
      <c r="D32" s="14"/>
      <c r="E32" s="13"/>
      <c r="P32" s="44" t="s">
        <v>652</v>
      </c>
    </row>
    <row r="33" spans="1:43" ht="30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18" customHeight="1">
      <c r="A34" s="14"/>
      <c r="B34" s="14"/>
      <c r="C34" s="14"/>
      <c r="D34" s="14"/>
      <c r="E34" s="14"/>
      <c r="F34" s="14"/>
      <c r="G34" s="14"/>
      <c r="H34" s="4"/>
      <c r="I34" s="4"/>
      <c r="J34" s="4"/>
      <c r="K34" s="4"/>
      <c r="L34" s="4"/>
      <c r="M34" s="4"/>
      <c r="N34" s="4"/>
      <c r="O34" s="4"/>
      <c r="P34" s="4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ht="18" customHeight="1">
      <c r="A35" s="14"/>
      <c r="B35" s="14"/>
      <c r="C35" s="14"/>
      <c r="D35" s="14"/>
      <c r="E35" s="14"/>
      <c r="F35" s="14"/>
      <c r="G35" s="14"/>
      <c r="H35" s="4"/>
      <c r="I35" s="4"/>
      <c r="J35" s="4"/>
      <c r="K35" s="4"/>
      <c r="L35" s="4"/>
      <c r="M35" s="4"/>
      <c r="N35" s="4"/>
      <c r="O35" s="4"/>
      <c r="P35" s="4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ht="18" customHeight="1">
      <c r="A36" s="14"/>
      <c r="B36" s="14"/>
      <c r="C36" s="14"/>
      <c r="D36" s="14"/>
      <c r="E36" s="14"/>
      <c r="F36" s="14"/>
      <c r="G36" s="14"/>
      <c r="H36" s="4"/>
      <c r="I36" s="4"/>
      <c r="J36" s="4"/>
      <c r="K36" s="4"/>
      <c r="L36" s="4"/>
      <c r="M36" s="4"/>
      <c r="N36" s="4"/>
      <c r="O36" s="4"/>
      <c r="P36" s="4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ht="18" customHeight="1">
      <c r="A37" s="28"/>
      <c r="B37" s="28"/>
      <c r="C37" s="28"/>
      <c r="D37" s="28"/>
      <c r="E37" s="28"/>
      <c r="F37" s="28"/>
      <c r="G37" s="28"/>
      <c r="H37" s="24"/>
      <c r="I37" s="24"/>
      <c r="J37" s="24"/>
      <c r="K37" s="24"/>
      <c r="L37" s="24"/>
      <c r="M37" s="24"/>
      <c r="N37" s="24"/>
      <c r="O37" s="24"/>
      <c r="P37" s="24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45"/>
      <c r="AJ37" s="45"/>
      <c r="AK37" s="45"/>
      <c r="AL37" s="45"/>
      <c r="AM37" s="45"/>
      <c r="AN37" s="45"/>
      <c r="AO37" s="45"/>
      <c r="AP37" s="45"/>
      <c r="AQ37" s="45"/>
    </row>
    <row r="38" spans="1:43" ht="18" customHeight="1">
      <c r="A38" s="28"/>
      <c r="B38" s="28"/>
      <c r="C38" s="28"/>
      <c r="D38" s="28"/>
      <c r="E38" s="28"/>
      <c r="F38" s="28"/>
      <c r="G38" s="28"/>
      <c r="H38" s="46"/>
      <c r="I38" s="46"/>
      <c r="J38" s="46"/>
      <c r="K38" s="46"/>
      <c r="L38" s="46"/>
      <c r="M38" s="46"/>
      <c r="N38" s="46"/>
      <c r="O38" s="46"/>
      <c r="P38" s="46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20" ht="13.5" customHeight="1">
      <c r="A39" s="21"/>
      <c r="C39" s="4"/>
      <c r="D39" s="4"/>
      <c r="E39" s="4"/>
      <c r="F39" s="32"/>
      <c r="G39" s="42"/>
      <c r="H39" s="22"/>
      <c r="I39" s="4"/>
      <c r="J39" s="4"/>
      <c r="K39" s="23"/>
      <c r="L39" s="23"/>
      <c r="M39" s="4"/>
      <c r="N39" s="4"/>
      <c r="O39" s="4"/>
      <c r="P39" s="4"/>
      <c r="Q39" s="14"/>
      <c r="R39" s="29"/>
      <c r="S39" s="29"/>
      <c r="T39" s="43"/>
    </row>
    <row r="40" spans="3:20" ht="17.25" customHeight="1">
      <c r="C40" s="19"/>
      <c r="D40" s="19"/>
      <c r="E40" s="19"/>
      <c r="F40" s="32"/>
      <c r="G40" s="42"/>
      <c r="H40" s="22"/>
      <c r="I40" s="4"/>
      <c r="J40" s="4"/>
      <c r="K40" s="23"/>
      <c r="L40" s="23"/>
      <c r="M40" s="4"/>
      <c r="N40" s="4"/>
      <c r="O40" s="4"/>
      <c r="P40" s="4"/>
      <c r="Q40" s="14"/>
      <c r="R40" s="29"/>
      <c r="S40" s="29"/>
      <c r="T40" s="43"/>
    </row>
    <row r="41" spans="3:20" ht="17.25" customHeight="1">
      <c r="C41" s="29"/>
      <c r="I41" s="4"/>
      <c r="J41" s="4"/>
      <c r="K41" s="23"/>
      <c r="L41" s="23"/>
      <c r="M41" s="4"/>
      <c r="N41" s="4"/>
      <c r="O41" s="4"/>
      <c r="P41" s="4"/>
      <c r="Q41" s="14"/>
      <c r="R41" s="13"/>
      <c r="S41" s="13"/>
      <c r="T41" s="43"/>
    </row>
    <row r="42" spans="3:20" ht="17.25" customHeight="1">
      <c r="C42" s="19"/>
      <c r="I42" s="13"/>
      <c r="J42" s="13"/>
      <c r="K42" s="47"/>
      <c r="L42" s="47"/>
      <c r="M42" s="13"/>
      <c r="N42" s="13"/>
      <c r="O42" s="13"/>
      <c r="P42" s="13"/>
      <c r="Q42" s="14"/>
      <c r="R42" s="29"/>
      <c r="S42" s="29"/>
      <c r="T42" s="43"/>
    </row>
    <row r="43" spans="3:20" ht="17.25" customHeight="1">
      <c r="C43" s="19"/>
      <c r="I43" s="4"/>
      <c r="J43" s="4"/>
      <c r="K43" s="23"/>
      <c r="L43" s="23"/>
      <c r="M43" s="4"/>
      <c r="N43" s="4"/>
      <c r="O43" s="4"/>
      <c r="P43" s="4"/>
      <c r="Q43" s="14"/>
      <c r="R43" s="29"/>
      <c r="S43" s="29"/>
      <c r="T43" s="43"/>
    </row>
    <row r="44" spans="3:20" ht="17.25" customHeight="1">
      <c r="C44" s="19"/>
      <c r="I44" s="4"/>
      <c r="J44" s="4"/>
      <c r="K44" s="23"/>
      <c r="L44" s="23"/>
      <c r="M44" s="4"/>
      <c r="N44" s="4"/>
      <c r="O44" s="4"/>
      <c r="P44" s="4"/>
      <c r="Q44" s="14"/>
      <c r="R44" s="29"/>
      <c r="S44" s="29"/>
      <c r="T44" s="43"/>
    </row>
    <row r="45" spans="3:20" ht="17.25" customHeight="1">
      <c r="C45" s="19"/>
      <c r="I45" s="4"/>
      <c r="J45" s="4"/>
      <c r="K45" s="23"/>
      <c r="L45" s="23"/>
      <c r="M45" s="4"/>
      <c r="N45" s="4"/>
      <c r="O45" s="4"/>
      <c r="P45" s="4"/>
      <c r="Q45" s="14"/>
      <c r="R45" s="29"/>
      <c r="S45" s="29"/>
      <c r="T45" s="43"/>
    </row>
    <row r="46" spans="3:20" ht="17.25" customHeight="1">
      <c r="C46" s="29"/>
      <c r="I46" s="19"/>
      <c r="J46" s="19"/>
      <c r="K46" s="23"/>
      <c r="L46" s="23"/>
      <c r="M46" s="4"/>
      <c r="N46" s="4"/>
      <c r="O46" s="4"/>
      <c r="P46" s="4"/>
      <c r="Q46" s="14"/>
      <c r="R46" s="48"/>
      <c r="S46" s="48"/>
      <c r="T46" s="43"/>
    </row>
    <row r="47" spans="3:20" ht="13.5" customHeight="1">
      <c r="C47" s="29"/>
      <c r="D47" s="29"/>
      <c r="E47" s="21"/>
      <c r="F47" s="21"/>
      <c r="G47" s="29"/>
      <c r="H47" s="49"/>
      <c r="I47" s="29"/>
      <c r="J47" s="29"/>
      <c r="K47" s="23"/>
      <c r="L47" s="23"/>
      <c r="M47" s="50"/>
      <c r="N47" s="19"/>
      <c r="O47" s="50"/>
      <c r="P47" s="50"/>
      <c r="Q47" s="14"/>
      <c r="R47" s="48"/>
      <c r="S47" s="48"/>
      <c r="T47" s="43"/>
    </row>
    <row r="48" spans="3:20" ht="13.5" customHeight="1">
      <c r="C48" s="19"/>
      <c r="D48" s="19"/>
      <c r="E48" s="21"/>
      <c r="F48" s="19"/>
      <c r="G48" s="19"/>
      <c r="H48" s="22"/>
      <c r="I48" s="19"/>
      <c r="J48" s="19"/>
      <c r="K48" s="23"/>
      <c r="L48" s="23"/>
      <c r="M48" s="19"/>
      <c r="N48" s="19"/>
      <c r="O48" s="19"/>
      <c r="P48" s="19"/>
      <c r="Q48" s="14"/>
      <c r="R48" s="48"/>
      <c r="S48" s="48"/>
      <c r="T48" s="43"/>
    </row>
    <row r="49" spans="3:20" ht="13.5" customHeight="1">
      <c r="C49" s="19"/>
      <c r="D49" s="19"/>
      <c r="E49" s="19"/>
      <c r="F49" s="4"/>
      <c r="G49" s="4"/>
      <c r="H49" s="22"/>
      <c r="I49" s="4"/>
      <c r="J49" s="4"/>
      <c r="K49" s="23"/>
      <c r="L49" s="23"/>
      <c r="M49" s="4"/>
      <c r="N49" s="19"/>
      <c r="O49" s="19"/>
      <c r="P49" s="19"/>
      <c r="Q49" s="14"/>
      <c r="R49" s="48"/>
      <c r="S49" s="48"/>
      <c r="T49" s="43"/>
    </row>
    <row r="50" spans="3:20" ht="13.5" customHeight="1">
      <c r="C50" s="19"/>
      <c r="D50" s="19"/>
      <c r="E50" s="19"/>
      <c r="F50" s="4"/>
      <c r="G50" s="4"/>
      <c r="H50" s="22"/>
      <c r="I50" s="4"/>
      <c r="J50" s="4"/>
      <c r="K50" s="23"/>
      <c r="L50" s="23"/>
      <c r="M50" s="4"/>
      <c r="N50" s="19"/>
      <c r="O50" s="19"/>
      <c r="P50" s="19"/>
      <c r="Q50" s="14"/>
      <c r="R50" s="48"/>
      <c r="S50" s="48"/>
      <c r="T50" s="43"/>
    </row>
    <row r="51" spans="3:20" ht="13.5" customHeight="1">
      <c r="C51" s="19"/>
      <c r="D51" s="19"/>
      <c r="E51" s="19"/>
      <c r="F51" s="19"/>
      <c r="G51" s="19"/>
      <c r="H51" s="22"/>
      <c r="I51" s="19"/>
      <c r="J51" s="19"/>
      <c r="K51" s="23"/>
      <c r="L51" s="23"/>
      <c r="M51" s="19"/>
      <c r="N51" s="19"/>
      <c r="O51" s="19"/>
      <c r="P51" s="19"/>
      <c r="Q51" s="14"/>
      <c r="R51" s="51"/>
      <c r="S51" s="51"/>
      <c r="T51" s="52"/>
    </row>
    <row r="52" spans="3:20" ht="13.5" customHeight="1">
      <c r="C52" s="19"/>
      <c r="D52" s="19"/>
      <c r="E52" s="19"/>
      <c r="F52" s="4"/>
      <c r="G52" s="4"/>
      <c r="H52" s="22"/>
      <c r="I52" s="4"/>
      <c r="J52" s="4"/>
      <c r="K52" s="23"/>
      <c r="L52" s="23"/>
      <c r="M52" s="4"/>
      <c r="N52" s="19"/>
      <c r="O52" s="4"/>
      <c r="P52" s="4"/>
      <c r="Q52" s="14"/>
      <c r="R52" s="51"/>
      <c r="S52" s="51"/>
      <c r="T52" s="52"/>
    </row>
    <row r="53" spans="3:20" ht="13.5" customHeight="1">
      <c r="C53" s="29"/>
      <c r="D53" s="29"/>
      <c r="E53" s="29"/>
      <c r="F53" s="29"/>
      <c r="G53" s="29"/>
      <c r="H53" s="49"/>
      <c r="I53" s="29"/>
      <c r="J53" s="29"/>
      <c r="K53" s="53"/>
      <c r="L53" s="53"/>
      <c r="M53" s="29"/>
      <c r="N53" s="29"/>
      <c r="O53" s="29"/>
      <c r="P53" s="29"/>
      <c r="Q53" s="14"/>
      <c r="R53" s="48"/>
      <c r="S53" s="48"/>
      <c r="T53" s="43"/>
    </row>
    <row r="54" spans="3:20" ht="13.5" customHeight="1">
      <c r="C54" s="19"/>
      <c r="D54" s="19"/>
      <c r="E54" s="19"/>
      <c r="F54" s="4"/>
      <c r="G54" s="4"/>
      <c r="H54" s="22"/>
      <c r="I54" s="4"/>
      <c r="J54" s="4"/>
      <c r="K54" s="23"/>
      <c r="L54" s="23"/>
      <c r="M54" s="4"/>
      <c r="N54" s="19"/>
      <c r="O54" s="19"/>
      <c r="P54" s="19"/>
      <c r="Q54" s="14"/>
      <c r="R54" s="54"/>
      <c r="S54" s="54"/>
      <c r="T54" s="43"/>
    </row>
    <row r="55" spans="3:20" ht="13.5" customHeight="1">
      <c r="C55" s="13"/>
      <c r="D55" s="13"/>
      <c r="E55" s="13"/>
      <c r="F55" s="13"/>
      <c r="G55" s="13"/>
      <c r="H55" s="55"/>
      <c r="I55" s="13"/>
      <c r="J55" s="13"/>
      <c r="K55" s="47"/>
      <c r="L55" s="47"/>
      <c r="M55" s="13"/>
      <c r="N55" s="13"/>
      <c r="O55" s="14"/>
      <c r="P55" s="14"/>
      <c r="Q55" s="35"/>
      <c r="R55" s="48"/>
      <c r="S55" s="48"/>
      <c r="T55" s="43"/>
    </row>
    <row r="56" spans="3:20" ht="13.5" customHeight="1">
      <c r="C56" s="30"/>
      <c r="D56" s="30"/>
      <c r="E56" s="30"/>
      <c r="F56" s="30"/>
      <c r="G56" s="30"/>
      <c r="H56" s="56"/>
      <c r="I56" s="30"/>
      <c r="J56" s="30"/>
      <c r="K56" s="27"/>
      <c r="L56" s="27"/>
      <c r="M56" s="30"/>
      <c r="N56" s="30"/>
      <c r="O56" s="30"/>
      <c r="P56" s="30"/>
      <c r="Q56" s="28"/>
      <c r="R56" s="48"/>
      <c r="S56" s="48"/>
      <c r="T56" s="43"/>
    </row>
    <row r="57" spans="3:17" ht="13.5" customHeight="1">
      <c r="C57" s="19"/>
      <c r="D57" s="19"/>
      <c r="E57" s="19"/>
      <c r="F57" s="50"/>
      <c r="G57" s="50"/>
      <c r="H57" s="22"/>
      <c r="I57" s="50"/>
      <c r="J57" s="50"/>
      <c r="K57" s="53"/>
      <c r="L57" s="53"/>
      <c r="M57" s="29"/>
      <c r="N57" s="29"/>
      <c r="O57" s="29"/>
      <c r="P57" s="29"/>
      <c r="Q57" s="14"/>
    </row>
    <row r="58" spans="3:17" ht="13.5" customHeight="1">
      <c r="C58" s="19"/>
      <c r="D58" s="19"/>
      <c r="E58" s="19"/>
      <c r="F58" s="50"/>
      <c r="G58" s="50"/>
      <c r="H58" s="22"/>
      <c r="I58" s="50"/>
      <c r="J58" s="50"/>
      <c r="K58" s="23"/>
      <c r="L58" s="23"/>
      <c r="M58" s="29"/>
      <c r="N58" s="29"/>
      <c r="O58" s="29"/>
      <c r="P58" s="29"/>
      <c r="Q58" s="14"/>
    </row>
    <row r="59" spans="3:17" ht="13.5" customHeight="1">
      <c r="C59" s="29"/>
      <c r="D59" s="29"/>
      <c r="E59" s="29"/>
      <c r="F59" s="29"/>
      <c r="G59" s="29"/>
      <c r="H59" s="49"/>
      <c r="I59" s="29"/>
      <c r="J59" s="29"/>
      <c r="K59" s="23"/>
      <c r="L59" s="23"/>
      <c r="M59" s="50"/>
      <c r="N59" s="29"/>
      <c r="O59" s="29"/>
      <c r="P59" s="29"/>
      <c r="Q59" s="14"/>
    </row>
    <row r="60" spans="3:17" ht="13.5" customHeight="1">
      <c r="C60" s="19"/>
      <c r="D60" s="19"/>
      <c r="E60" s="19"/>
      <c r="F60" s="19"/>
      <c r="G60" s="19"/>
      <c r="H60" s="22"/>
      <c r="I60" s="19"/>
      <c r="J60" s="19"/>
      <c r="K60" s="23"/>
      <c r="L60" s="23"/>
      <c r="M60" s="19"/>
      <c r="N60" s="19"/>
      <c r="O60" s="19"/>
      <c r="P60" s="19"/>
      <c r="Q60" s="14"/>
    </row>
    <row r="61" spans="3:17" ht="13.5" customHeight="1">
      <c r="C61" s="13"/>
      <c r="D61" s="13"/>
      <c r="E61" s="13"/>
      <c r="F61" s="13"/>
      <c r="G61" s="13"/>
      <c r="H61" s="55"/>
      <c r="I61" s="13"/>
      <c r="J61" s="13"/>
      <c r="K61" s="47"/>
      <c r="L61" s="47"/>
      <c r="M61" s="13"/>
      <c r="N61" s="13"/>
      <c r="O61" s="13"/>
      <c r="P61" s="13"/>
      <c r="Q61" s="14"/>
    </row>
    <row r="62" spans="3:17" ht="13.5" customHeight="1">
      <c r="C62" s="30"/>
      <c r="D62" s="30"/>
      <c r="E62" s="30"/>
      <c r="F62" s="24"/>
      <c r="G62" s="24"/>
      <c r="H62" s="56"/>
      <c r="I62" s="24"/>
      <c r="J62" s="24"/>
      <c r="K62" s="27"/>
      <c r="L62" s="27"/>
      <c r="M62" s="24"/>
      <c r="N62" s="30"/>
      <c r="O62" s="24"/>
      <c r="P62" s="24"/>
      <c r="Q62" s="28"/>
    </row>
    <row r="63" spans="3:17" ht="13.5" customHeight="1">
      <c r="C63" s="19"/>
      <c r="D63" s="19"/>
      <c r="E63" s="19"/>
      <c r="F63" s="19"/>
      <c r="G63" s="19"/>
      <c r="H63" s="22"/>
      <c r="I63" s="19"/>
      <c r="J63" s="19"/>
      <c r="K63" s="23"/>
      <c r="L63" s="23"/>
      <c r="M63" s="19"/>
      <c r="N63" s="19"/>
      <c r="O63" s="19"/>
      <c r="P63" s="19"/>
      <c r="Q63" s="14"/>
    </row>
    <row r="64" spans="3:17" ht="13.5" customHeight="1">
      <c r="C64" s="19"/>
      <c r="D64" s="19"/>
      <c r="E64" s="19"/>
      <c r="F64" s="4"/>
      <c r="G64" s="4"/>
      <c r="H64" s="22"/>
      <c r="I64" s="4"/>
      <c r="J64" s="4"/>
      <c r="K64" s="23"/>
      <c r="L64" s="23"/>
      <c r="M64" s="4"/>
      <c r="N64" s="19"/>
      <c r="O64" s="19"/>
      <c r="P64" s="19"/>
      <c r="Q64" s="14"/>
    </row>
    <row r="65" spans="3:17" ht="13.5" customHeight="1">
      <c r="C65" s="19"/>
      <c r="D65" s="19"/>
      <c r="E65" s="19"/>
      <c r="F65" s="4"/>
      <c r="G65" s="4"/>
      <c r="H65" s="22"/>
      <c r="I65" s="4"/>
      <c r="J65" s="4"/>
      <c r="K65" s="23"/>
      <c r="L65" s="23"/>
      <c r="M65" s="4"/>
      <c r="N65" s="19"/>
      <c r="O65" s="4"/>
      <c r="P65" s="4"/>
      <c r="Q65" s="14"/>
    </row>
    <row r="66" spans="3:17" ht="13.5" customHeight="1">
      <c r="C66" s="19"/>
      <c r="D66" s="19"/>
      <c r="E66" s="19"/>
      <c r="F66" s="50"/>
      <c r="G66" s="50"/>
      <c r="H66" s="22"/>
      <c r="I66" s="19"/>
      <c r="J66" s="19"/>
      <c r="K66" s="23"/>
      <c r="L66" s="23"/>
      <c r="M66" s="50"/>
      <c r="N66" s="29"/>
      <c r="O66" s="29"/>
      <c r="P66" s="29"/>
      <c r="Q66" s="14"/>
    </row>
    <row r="67" spans="3:17" ht="13.5" customHeight="1">
      <c r="C67" s="29"/>
      <c r="D67" s="29"/>
      <c r="E67" s="29"/>
      <c r="F67" s="29"/>
      <c r="G67" s="29"/>
      <c r="H67" s="49"/>
      <c r="I67" s="29"/>
      <c r="J67" s="29"/>
      <c r="K67" s="23"/>
      <c r="L67" s="23"/>
      <c r="M67" s="50"/>
      <c r="N67" s="19"/>
      <c r="O67" s="50"/>
      <c r="P67" s="50"/>
      <c r="Q67" s="14"/>
    </row>
    <row r="68" spans="3:17" ht="13.5" customHeight="1">
      <c r="C68" s="19"/>
      <c r="D68" s="19"/>
      <c r="E68" s="19"/>
      <c r="F68" s="19"/>
      <c r="G68" s="19"/>
      <c r="H68" s="22"/>
      <c r="I68" s="19"/>
      <c r="J68" s="19"/>
      <c r="K68" s="23"/>
      <c r="L68" s="23"/>
      <c r="M68" s="19"/>
      <c r="N68" s="19"/>
      <c r="O68" s="19"/>
      <c r="P68" s="19"/>
      <c r="Q68" s="14"/>
    </row>
    <row r="69" spans="3:17" ht="13.5" customHeight="1">
      <c r="C69" s="19"/>
      <c r="D69" s="19"/>
      <c r="E69" s="19"/>
      <c r="F69" s="29"/>
      <c r="G69" s="29"/>
      <c r="H69" s="22"/>
      <c r="I69" s="4"/>
      <c r="J69" s="4"/>
      <c r="K69" s="23"/>
      <c r="L69" s="23"/>
      <c r="M69" s="4"/>
      <c r="N69" s="19"/>
      <c r="O69" s="4"/>
      <c r="P69" s="4"/>
      <c r="Q69" s="14"/>
    </row>
    <row r="70" spans="3:17" ht="13.5" customHeight="1">
      <c r="C70" s="29"/>
      <c r="D70" s="29"/>
      <c r="E70" s="29"/>
      <c r="F70" s="29"/>
      <c r="G70" s="29"/>
      <c r="H70" s="49"/>
      <c r="I70" s="29"/>
      <c r="J70" s="29"/>
      <c r="K70" s="23"/>
      <c r="L70" s="23"/>
      <c r="M70" s="19"/>
      <c r="N70" s="19"/>
      <c r="O70" s="19"/>
      <c r="P70" s="19"/>
      <c r="Q70" s="14"/>
    </row>
    <row r="71" spans="3:17" ht="12" customHeight="1">
      <c r="C71" s="19"/>
      <c r="D71" s="19"/>
      <c r="E71" s="19"/>
      <c r="F71" s="4"/>
      <c r="G71" s="4"/>
      <c r="H71" s="22"/>
      <c r="I71" s="4"/>
      <c r="J71" s="4"/>
      <c r="K71" s="23"/>
      <c r="L71" s="23"/>
      <c r="M71" s="19"/>
      <c r="N71" s="19"/>
      <c r="O71" s="4"/>
      <c r="P71" s="4"/>
      <c r="Q71" s="14"/>
    </row>
  </sheetData>
  <sheetProtection/>
  <mergeCells count="1">
    <mergeCell ref="A1:R1"/>
  </mergeCells>
  <printOptions/>
  <pageMargins left="0.7874015748031497" right="0" top="0.7874015748031497" bottom="0.1968503937007874" header="0.3937007874015748" footer="0.1968503937007874"/>
  <pageSetup firstPageNumber="183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1">
      <selection activeCell="AA22" sqref="AA22"/>
    </sheetView>
  </sheetViews>
  <sheetFormatPr defaultColWidth="15.625" defaultRowHeight="13.5"/>
  <cols>
    <col min="1" max="1" width="2.00390625" style="7" customWidth="1"/>
    <col min="2" max="2" width="9.75390625" style="7" customWidth="1"/>
    <col min="3" max="3" width="1.625" style="7" customWidth="1"/>
    <col min="4" max="4" width="12.125" style="7" customWidth="1"/>
    <col min="5" max="5" width="1.00390625" style="7" customWidth="1"/>
    <col min="6" max="13" width="6.375" style="7" customWidth="1"/>
    <col min="14" max="14" width="7.625" style="7" customWidth="1"/>
    <col min="15" max="15" width="3.125" style="7" customWidth="1"/>
    <col min="16" max="16" width="5.25390625" style="7" bestFit="1" customWidth="1"/>
    <col min="17" max="31" width="3.125" style="7" customWidth="1"/>
    <col min="32" max="32" width="4.00390625" style="7" customWidth="1"/>
    <col min="33" max="55" width="3.125" style="7" customWidth="1"/>
    <col min="56" max="56" width="1.37890625" style="7" customWidth="1"/>
    <col min="57" max="71" width="1.75390625" style="7" customWidth="1"/>
    <col min="72" max="16384" width="15.625" style="7" customWidth="1"/>
  </cols>
  <sheetData>
    <row r="1" spans="2:50" ht="18" customHeight="1">
      <c r="B1" s="322" t="s">
        <v>216</v>
      </c>
      <c r="C1" s="322"/>
      <c r="D1" s="322"/>
      <c r="E1" s="322"/>
      <c r="F1" s="32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20:32" ht="15" customHeight="1"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42" ht="15" customHeight="1" thickBot="1">
      <c r="A3" s="57" t="s">
        <v>217</v>
      </c>
      <c r="L3" s="377" t="s">
        <v>637</v>
      </c>
      <c r="M3" s="377"/>
      <c r="N3" s="377"/>
      <c r="Z3" s="9"/>
      <c r="AA3" s="9"/>
      <c r="AF3" s="11"/>
      <c r="AP3" s="21"/>
    </row>
    <row r="4" spans="1:50" ht="16.5" customHeight="1">
      <c r="A4" s="329" t="s">
        <v>218</v>
      </c>
      <c r="B4" s="329"/>
      <c r="C4" s="329"/>
      <c r="D4" s="329"/>
      <c r="E4" s="62"/>
      <c r="F4" s="374" t="s">
        <v>219</v>
      </c>
      <c r="G4" s="374"/>
      <c r="H4" s="375"/>
      <c r="I4" s="335" t="s">
        <v>220</v>
      </c>
      <c r="J4" s="374"/>
      <c r="K4" s="374"/>
      <c r="L4" s="374"/>
      <c r="M4" s="374"/>
      <c r="N4" s="37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6.5" customHeight="1">
      <c r="A5" s="331"/>
      <c r="B5" s="331"/>
      <c r="C5" s="331"/>
      <c r="D5" s="331"/>
      <c r="E5" s="77"/>
      <c r="F5" s="68" t="s">
        <v>192</v>
      </c>
      <c r="G5" s="67" t="s">
        <v>491</v>
      </c>
      <c r="H5" s="67" t="s">
        <v>492</v>
      </c>
      <c r="I5" s="67" t="s">
        <v>221</v>
      </c>
      <c r="J5" s="67" t="s">
        <v>222</v>
      </c>
      <c r="K5" s="67" t="s">
        <v>223</v>
      </c>
      <c r="L5" s="67" t="s">
        <v>224</v>
      </c>
      <c r="M5" s="67" t="s">
        <v>225</v>
      </c>
      <c r="N5" s="221" t="s">
        <v>638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8" customHeight="1">
      <c r="A6" s="350" t="s">
        <v>639</v>
      </c>
      <c r="B6" s="350"/>
      <c r="C6" s="350"/>
      <c r="D6" s="350"/>
      <c r="E6" s="220"/>
      <c r="F6" s="318">
        <v>1857</v>
      </c>
      <c r="G6" s="318">
        <v>837</v>
      </c>
      <c r="H6" s="318">
        <v>1020</v>
      </c>
      <c r="I6" s="318">
        <v>838</v>
      </c>
      <c r="J6" s="318">
        <v>430</v>
      </c>
      <c r="K6" s="318">
        <v>233</v>
      </c>
      <c r="L6" s="318">
        <v>281</v>
      </c>
      <c r="M6" s="318">
        <v>11</v>
      </c>
      <c r="N6" s="318">
        <v>64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0" ht="12" customHeight="1">
      <c r="B7" s="14"/>
      <c r="D7" s="14"/>
      <c r="E7" s="69"/>
      <c r="F7" s="242"/>
      <c r="G7" s="242"/>
      <c r="H7" s="242"/>
      <c r="I7" s="242"/>
      <c r="J7" s="242"/>
      <c r="K7" s="242"/>
      <c r="L7" s="242"/>
      <c r="M7" s="242"/>
      <c r="N7" s="242"/>
      <c r="O7" s="13"/>
      <c r="P7" s="190"/>
      <c r="Q7" s="19"/>
      <c r="R7" s="19"/>
      <c r="S7" s="19"/>
      <c r="T7" s="19"/>
      <c r="U7" s="19"/>
      <c r="V7" s="19"/>
      <c r="W7" s="19"/>
      <c r="X7" s="19"/>
      <c r="Y7" s="19"/>
      <c r="Z7" s="222"/>
      <c r="AA7" s="19"/>
      <c r="AB7" s="19"/>
      <c r="AC7" s="19"/>
      <c r="AD7" s="19"/>
      <c r="AE7" s="222"/>
      <c r="AF7" s="19"/>
      <c r="AG7" s="19"/>
      <c r="AH7" s="19"/>
      <c r="AI7" s="19"/>
      <c r="AJ7" s="222"/>
      <c r="AK7" s="19"/>
      <c r="AL7" s="19"/>
      <c r="AM7" s="19"/>
      <c r="AN7" s="19"/>
      <c r="AO7" s="222"/>
      <c r="AP7" s="19"/>
      <c r="AQ7" s="19"/>
      <c r="AR7" s="19"/>
      <c r="AS7" s="19"/>
      <c r="AT7" s="222"/>
      <c r="AU7" s="19"/>
      <c r="AV7" s="19"/>
      <c r="AW7" s="19"/>
      <c r="AX7" s="19"/>
    </row>
    <row r="8" spans="2:50" ht="18" customHeight="1">
      <c r="B8" s="173" t="s">
        <v>226</v>
      </c>
      <c r="D8" s="173" t="s">
        <v>227</v>
      </c>
      <c r="E8" s="108"/>
      <c r="F8" s="242">
        <f>SUM(G8:H8)</f>
        <v>11</v>
      </c>
      <c r="G8" s="242">
        <v>9</v>
      </c>
      <c r="H8" s="242">
        <v>2</v>
      </c>
      <c r="I8" s="242">
        <v>11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13"/>
      <c r="P8" s="190"/>
      <c r="Q8" s="19"/>
      <c r="R8" s="19"/>
      <c r="S8" s="19"/>
      <c r="T8" s="19"/>
      <c r="U8" s="19"/>
      <c r="V8" s="19"/>
      <c r="W8" s="19"/>
      <c r="X8" s="19"/>
      <c r="Y8" s="19"/>
      <c r="Z8" s="222"/>
      <c r="AA8" s="19"/>
      <c r="AB8" s="19"/>
      <c r="AC8" s="19"/>
      <c r="AD8" s="19"/>
      <c r="AE8" s="222"/>
      <c r="AF8" s="19"/>
      <c r="AG8" s="19"/>
      <c r="AH8" s="19"/>
      <c r="AI8" s="19"/>
      <c r="AJ8" s="222"/>
      <c r="AK8" s="19"/>
      <c r="AL8" s="19"/>
      <c r="AM8" s="19"/>
      <c r="AN8" s="19"/>
      <c r="AO8" s="222"/>
      <c r="AP8" s="19"/>
      <c r="AQ8" s="19"/>
      <c r="AR8" s="19"/>
      <c r="AS8" s="19"/>
      <c r="AT8" s="222"/>
      <c r="AU8" s="19"/>
      <c r="AV8" s="19"/>
      <c r="AW8" s="19"/>
      <c r="AX8" s="19"/>
    </row>
    <row r="9" spans="2:50" ht="18" customHeight="1">
      <c r="B9" s="223"/>
      <c r="D9" s="173" t="s">
        <v>228</v>
      </c>
      <c r="E9" s="108"/>
      <c r="F9" s="242">
        <f aca="true" t="shared" si="0" ref="F9:F48">SUM(G9:H9)</f>
        <v>9</v>
      </c>
      <c r="G9" s="242">
        <v>9</v>
      </c>
      <c r="H9" s="246">
        <v>0</v>
      </c>
      <c r="I9" s="242">
        <v>9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13"/>
      <c r="P9" s="19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22"/>
      <c r="AU9" s="19"/>
      <c r="AV9" s="19"/>
      <c r="AW9" s="19"/>
      <c r="AX9" s="19"/>
    </row>
    <row r="10" spans="2:50" ht="20.25" customHeight="1">
      <c r="B10" s="223"/>
      <c r="D10" s="173" t="s">
        <v>229</v>
      </c>
      <c r="E10" s="108"/>
      <c r="F10" s="242">
        <f t="shared" si="0"/>
        <v>15</v>
      </c>
      <c r="G10" s="242">
        <v>11</v>
      </c>
      <c r="H10" s="242">
        <v>4</v>
      </c>
      <c r="I10" s="242">
        <v>15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13"/>
      <c r="P10" s="190"/>
      <c r="Q10" s="19"/>
      <c r="R10" s="19"/>
      <c r="S10" s="19"/>
      <c r="T10" s="19"/>
      <c r="U10" s="22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22"/>
      <c r="AP10" s="19"/>
      <c r="AQ10" s="19"/>
      <c r="AR10" s="19"/>
      <c r="AS10" s="19"/>
      <c r="AT10" s="222"/>
      <c r="AU10" s="19"/>
      <c r="AV10" s="19"/>
      <c r="AW10" s="19"/>
      <c r="AX10" s="19"/>
    </row>
    <row r="11" spans="2:50" ht="18" customHeight="1">
      <c r="B11" s="223"/>
      <c r="D11" s="173" t="s">
        <v>230</v>
      </c>
      <c r="E11" s="108"/>
      <c r="F11" s="242">
        <f t="shared" si="0"/>
        <v>20</v>
      </c>
      <c r="G11" s="242">
        <v>14</v>
      </c>
      <c r="H11" s="242">
        <v>6</v>
      </c>
      <c r="I11" s="242">
        <v>20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13"/>
      <c r="P11" s="19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22"/>
      <c r="AP11" s="19"/>
      <c r="AQ11" s="19"/>
      <c r="AR11" s="19"/>
      <c r="AS11" s="19"/>
      <c r="AT11" s="222"/>
      <c r="AU11" s="19"/>
      <c r="AV11" s="19"/>
      <c r="AW11" s="19"/>
      <c r="AX11" s="19"/>
    </row>
    <row r="12" spans="2:50" ht="12" customHeight="1">
      <c r="B12" s="223"/>
      <c r="D12" s="173"/>
      <c r="E12" s="108"/>
      <c r="F12" s="242"/>
      <c r="G12" s="242"/>
      <c r="H12" s="242"/>
      <c r="I12" s="242"/>
      <c r="J12" s="242"/>
      <c r="K12" s="242"/>
      <c r="L12" s="242"/>
      <c r="M12" s="242"/>
      <c r="N12" s="242"/>
      <c r="O12" s="13"/>
      <c r="P12" s="190"/>
      <c r="Q12" s="19"/>
      <c r="R12" s="19"/>
      <c r="S12" s="19"/>
      <c r="T12" s="19"/>
      <c r="U12" s="222"/>
      <c r="V12" s="19"/>
      <c r="W12" s="19"/>
      <c r="X12" s="19"/>
      <c r="Y12" s="19"/>
      <c r="Z12" s="222"/>
      <c r="AA12" s="19"/>
      <c r="AB12" s="19"/>
      <c r="AC12" s="19"/>
      <c r="AD12" s="19"/>
      <c r="AE12" s="222"/>
      <c r="AF12" s="19"/>
      <c r="AG12" s="19"/>
      <c r="AH12" s="19"/>
      <c r="AI12" s="19"/>
      <c r="AJ12" s="222"/>
      <c r="AK12" s="19"/>
      <c r="AL12" s="19"/>
      <c r="AM12" s="19"/>
      <c r="AN12" s="19"/>
      <c r="AO12" s="222"/>
      <c r="AP12" s="19"/>
      <c r="AQ12" s="19"/>
      <c r="AR12" s="19"/>
      <c r="AS12" s="19"/>
      <c r="AT12" s="222"/>
      <c r="AU12" s="19"/>
      <c r="AV12" s="19"/>
      <c r="AW12" s="19"/>
      <c r="AX12" s="19"/>
    </row>
    <row r="13" spans="2:49" ht="18" customHeight="1">
      <c r="B13" s="173" t="s">
        <v>231</v>
      </c>
      <c r="D13" s="173" t="s">
        <v>232</v>
      </c>
      <c r="E13" s="108"/>
      <c r="F13" s="242">
        <f t="shared" si="0"/>
        <v>18</v>
      </c>
      <c r="G13" s="242">
        <v>14</v>
      </c>
      <c r="H13" s="242">
        <v>4</v>
      </c>
      <c r="I13" s="242">
        <v>17</v>
      </c>
      <c r="J13" s="246">
        <v>0</v>
      </c>
      <c r="K13" s="246">
        <v>0</v>
      </c>
      <c r="L13" s="242">
        <v>1</v>
      </c>
      <c r="M13" s="246">
        <v>0</v>
      </c>
      <c r="N13" s="246">
        <v>0</v>
      </c>
      <c r="P13" s="190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2:49" ht="18" customHeight="1">
      <c r="B14" s="223"/>
      <c r="D14" s="173" t="s">
        <v>233</v>
      </c>
      <c r="E14" s="108"/>
      <c r="F14" s="242">
        <f t="shared" si="0"/>
        <v>48</v>
      </c>
      <c r="G14" s="242">
        <v>36</v>
      </c>
      <c r="H14" s="242">
        <v>12</v>
      </c>
      <c r="I14" s="242">
        <v>43</v>
      </c>
      <c r="J14" s="246">
        <v>0</v>
      </c>
      <c r="K14" s="242">
        <v>5</v>
      </c>
      <c r="L14" s="246">
        <v>0</v>
      </c>
      <c r="M14" s="246">
        <v>0</v>
      </c>
      <c r="N14" s="246">
        <v>0</v>
      </c>
      <c r="P14" s="19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2:49" ht="18" customHeight="1">
      <c r="B15" s="223"/>
      <c r="D15" s="173" t="s">
        <v>234</v>
      </c>
      <c r="E15" s="108"/>
      <c r="F15" s="242">
        <f t="shared" si="0"/>
        <v>10</v>
      </c>
      <c r="G15" s="242">
        <v>7</v>
      </c>
      <c r="H15" s="242">
        <v>3</v>
      </c>
      <c r="I15" s="242">
        <v>9</v>
      </c>
      <c r="J15" s="246">
        <v>0</v>
      </c>
      <c r="K15" s="242">
        <v>1</v>
      </c>
      <c r="L15" s="246">
        <v>0</v>
      </c>
      <c r="M15" s="246">
        <v>0</v>
      </c>
      <c r="N15" s="246">
        <v>0</v>
      </c>
      <c r="P15" s="190"/>
      <c r="AV15" s="19"/>
      <c r="AW15" s="19"/>
    </row>
    <row r="16" spans="2:50" ht="18" customHeight="1">
      <c r="B16" s="223"/>
      <c r="D16" s="173" t="s">
        <v>235</v>
      </c>
      <c r="E16" s="108"/>
      <c r="F16" s="242">
        <f t="shared" si="0"/>
        <v>61</v>
      </c>
      <c r="G16" s="242">
        <v>37</v>
      </c>
      <c r="H16" s="242">
        <v>24</v>
      </c>
      <c r="I16" s="242">
        <v>59</v>
      </c>
      <c r="J16" s="246">
        <v>0</v>
      </c>
      <c r="K16" s="246">
        <v>0</v>
      </c>
      <c r="L16" s="246">
        <v>0</v>
      </c>
      <c r="M16" s="242">
        <v>2</v>
      </c>
      <c r="N16" s="246">
        <v>0</v>
      </c>
      <c r="O16" s="14"/>
      <c r="P16" s="19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2:50" ht="18" customHeight="1">
      <c r="B17" s="173" t="s">
        <v>2</v>
      </c>
      <c r="D17" s="173" t="s">
        <v>237</v>
      </c>
      <c r="E17" s="108"/>
      <c r="F17" s="242">
        <f>SUM(G17:H17)</f>
        <v>3</v>
      </c>
      <c r="G17" s="242">
        <v>3</v>
      </c>
      <c r="H17" s="246">
        <v>0</v>
      </c>
      <c r="I17" s="242">
        <v>2</v>
      </c>
      <c r="J17" s="246">
        <v>0</v>
      </c>
      <c r="K17" s="242">
        <v>1</v>
      </c>
      <c r="L17" s="246">
        <v>0</v>
      </c>
      <c r="M17" s="246">
        <v>0</v>
      </c>
      <c r="N17" s="246">
        <v>0</v>
      </c>
      <c r="O17" s="14"/>
      <c r="P17" s="190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2:50" ht="18" customHeight="1">
      <c r="B18" s="223"/>
      <c r="D18" s="173" t="s">
        <v>236</v>
      </c>
      <c r="E18" s="108"/>
      <c r="F18" s="242">
        <f t="shared" si="0"/>
        <v>10</v>
      </c>
      <c r="G18" s="242">
        <v>9</v>
      </c>
      <c r="H18" s="242">
        <v>1</v>
      </c>
      <c r="I18" s="242">
        <v>10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13"/>
      <c r="P18" s="190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2:50" ht="12" customHeight="1">
      <c r="B19" s="223"/>
      <c r="D19" s="173"/>
      <c r="E19" s="108"/>
      <c r="F19" s="242"/>
      <c r="G19" s="242"/>
      <c r="H19" s="242"/>
      <c r="I19" s="242"/>
      <c r="J19" s="242"/>
      <c r="K19" s="242"/>
      <c r="L19" s="242"/>
      <c r="M19" s="242"/>
      <c r="N19" s="242"/>
      <c r="O19" s="19"/>
      <c r="P19" s="190"/>
      <c r="Q19" s="22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2:50" ht="18" customHeight="1">
      <c r="B20" s="173" t="s">
        <v>238</v>
      </c>
      <c r="D20" s="173" t="s">
        <v>239</v>
      </c>
      <c r="E20" s="108"/>
      <c r="F20" s="242">
        <f t="shared" si="0"/>
        <v>32</v>
      </c>
      <c r="G20" s="242">
        <v>22</v>
      </c>
      <c r="H20" s="242">
        <v>10</v>
      </c>
      <c r="I20" s="242">
        <v>32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19"/>
      <c r="P20" s="19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2:50" ht="18" customHeight="1">
      <c r="B21" s="223"/>
      <c r="D21" s="173" t="s">
        <v>240</v>
      </c>
      <c r="E21" s="108"/>
      <c r="F21" s="242">
        <f t="shared" si="0"/>
        <v>17</v>
      </c>
      <c r="G21" s="242">
        <v>10</v>
      </c>
      <c r="H21" s="242">
        <v>7</v>
      </c>
      <c r="I21" s="242">
        <v>17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P21" s="19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2:50" ht="18" customHeight="1">
      <c r="B22" s="223"/>
      <c r="D22" s="173" t="s">
        <v>241</v>
      </c>
      <c r="E22" s="108"/>
      <c r="F22" s="242">
        <f t="shared" si="0"/>
        <v>64</v>
      </c>
      <c r="G22" s="242">
        <v>33</v>
      </c>
      <c r="H22" s="242">
        <v>31</v>
      </c>
      <c r="I22" s="242">
        <v>61</v>
      </c>
      <c r="J22" s="246">
        <v>0</v>
      </c>
      <c r="K22" s="246">
        <v>0</v>
      </c>
      <c r="L22" s="242">
        <v>3</v>
      </c>
      <c r="M22" s="246">
        <v>0</v>
      </c>
      <c r="N22" s="246">
        <v>0</v>
      </c>
      <c r="P22" s="19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8" customHeight="1">
      <c r="B23" s="223"/>
      <c r="D23" s="173"/>
      <c r="E23" s="108"/>
      <c r="F23" s="242"/>
      <c r="G23" s="242"/>
      <c r="H23" s="242"/>
      <c r="I23" s="242"/>
      <c r="J23" s="246"/>
      <c r="K23" s="246"/>
      <c r="L23" s="242"/>
      <c r="M23" s="242"/>
      <c r="N23" s="246"/>
      <c r="P23" s="19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8" customHeight="1">
      <c r="B24" s="253" t="s">
        <v>631</v>
      </c>
      <c r="D24" s="279" t="s">
        <v>632</v>
      </c>
      <c r="E24" s="108"/>
      <c r="F24" s="242">
        <f>SUM(G24:H24)</f>
        <v>21</v>
      </c>
      <c r="G24" s="242">
        <v>14</v>
      </c>
      <c r="H24" s="242">
        <v>7</v>
      </c>
      <c r="I24" s="242">
        <v>17</v>
      </c>
      <c r="J24" s="246">
        <v>0</v>
      </c>
      <c r="K24" s="242">
        <v>4</v>
      </c>
      <c r="L24" s="246">
        <v>0</v>
      </c>
      <c r="M24" s="246">
        <v>0</v>
      </c>
      <c r="N24" s="246">
        <v>0</v>
      </c>
      <c r="P24" s="19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8" customHeight="1">
      <c r="B25" s="223"/>
      <c r="D25" s="173" t="s">
        <v>633</v>
      </c>
      <c r="E25" s="108"/>
      <c r="F25" s="242">
        <f>SUM(G25:H25)</f>
        <v>7</v>
      </c>
      <c r="G25" s="242">
        <v>6</v>
      </c>
      <c r="H25" s="242">
        <v>1</v>
      </c>
      <c r="I25" s="242">
        <v>7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P25" s="19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44" ht="12" customHeight="1">
      <c r="B26" s="223"/>
      <c r="D26" s="42"/>
      <c r="E26" s="108"/>
      <c r="F26" s="242"/>
      <c r="G26" s="242"/>
      <c r="H26" s="242"/>
      <c r="I26" s="242"/>
      <c r="J26" s="242"/>
      <c r="K26" s="242"/>
      <c r="L26" s="242"/>
      <c r="M26" s="242"/>
      <c r="N26" s="242"/>
      <c r="P26" s="190"/>
      <c r="Q26" s="4"/>
      <c r="R26" s="4"/>
      <c r="S26" s="4"/>
      <c r="T26" s="4"/>
      <c r="U26" s="19"/>
      <c r="V26" s="19"/>
      <c r="W26" s="19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4"/>
      <c r="AM26" s="4"/>
      <c r="AN26" s="4"/>
      <c r="AO26" s="4"/>
      <c r="AP26" s="19"/>
      <c r="AQ26" s="19"/>
      <c r="AR26" s="19"/>
    </row>
    <row r="27" spans="2:44" ht="18" customHeight="1">
      <c r="B27" s="173" t="s">
        <v>242</v>
      </c>
      <c r="D27" s="173" t="s">
        <v>68</v>
      </c>
      <c r="E27" s="108"/>
      <c r="F27" s="242">
        <f t="shared" si="0"/>
        <v>22</v>
      </c>
      <c r="G27" s="242">
        <v>10</v>
      </c>
      <c r="H27" s="242">
        <v>12</v>
      </c>
      <c r="I27" s="242">
        <v>18</v>
      </c>
      <c r="J27" s="242">
        <v>1</v>
      </c>
      <c r="K27" s="242">
        <v>1</v>
      </c>
      <c r="L27" s="242">
        <v>2</v>
      </c>
      <c r="M27" s="246">
        <v>0</v>
      </c>
      <c r="N27" s="246">
        <v>0</v>
      </c>
      <c r="P27" s="190"/>
      <c r="Q27" s="40"/>
      <c r="R27" s="40"/>
      <c r="S27" s="40"/>
      <c r="T27" s="40"/>
      <c r="U27" s="40"/>
      <c r="V27" s="40"/>
      <c r="W27" s="40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30"/>
      <c r="AM27" s="30"/>
      <c r="AN27" s="30"/>
      <c r="AO27" s="30"/>
      <c r="AP27" s="30"/>
      <c r="AQ27" s="30"/>
      <c r="AR27" s="30"/>
    </row>
    <row r="28" spans="2:27" ht="18" customHeight="1">
      <c r="B28" s="223"/>
      <c r="D28" s="173" t="s">
        <v>69</v>
      </c>
      <c r="E28" s="108"/>
      <c r="F28" s="242">
        <f t="shared" si="0"/>
        <v>24</v>
      </c>
      <c r="G28" s="242">
        <v>14</v>
      </c>
      <c r="H28" s="242">
        <v>10</v>
      </c>
      <c r="I28" s="242">
        <v>18</v>
      </c>
      <c r="J28" s="242">
        <v>6</v>
      </c>
      <c r="K28" s="246">
        <v>0</v>
      </c>
      <c r="L28" s="246">
        <v>0</v>
      </c>
      <c r="M28" s="246">
        <v>0</v>
      </c>
      <c r="N28" s="246">
        <v>0</v>
      </c>
      <c r="P28" s="190"/>
      <c r="Q28" s="84"/>
      <c r="T28" s="142"/>
      <c r="U28" s="142"/>
      <c r="V28" s="142"/>
      <c r="W28" s="142"/>
      <c r="X28" s="142"/>
      <c r="Y28" s="142"/>
      <c r="Z28" s="142"/>
      <c r="AA28" s="142"/>
    </row>
    <row r="29" spans="2:48" ht="18" customHeight="1">
      <c r="B29" s="223"/>
      <c r="D29" s="173" t="s">
        <v>70</v>
      </c>
      <c r="E29" s="108"/>
      <c r="F29" s="242">
        <f t="shared" si="0"/>
        <v>31</v>
      </c>
      <c r="G29" s="242">
        <v>15</v>
      </c>
      <c r="H29" s="242">
        <v>16</v>
      </c>
      <c r="I29" s="242">
        <v>25</v>
      </c>
      <c r="J29" s="242">
        <v>6</v>
      </c>
      <c r="K29" s="246">
        <v>0</v>
      </c>
      <c r="L29" s="246">
        <v>0</v>
      </c>
      <c r="M29" s="246">
        <v>0</v>
      </c>
      <c r="N29" s="246">
        <v>0</v>
      </c>
      <c r="P29" s="190"/>
      <c r="Q29" s="84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33"/>
      <c r="AE29" s="33"/>
      <c r="AF29" s="3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2:48" ht="18" customHeight="1">
      <c r="B30" s="223"/>
      <c r="D30" s="173" t="s">
        <v>71</v>
      </c>
      <c r="E30" s="108"/>
      <c r="F30" s="242">
        <f t="shared" si="0"/>
        <v>44</v>
      </c>
      <c r="G30" s="242">
        <v>13</v>
      </c>
      <c r="H30" s="242">
        <v>31</v>
      </c>
      <c r="I30" s="242">
        <v>31</v>
      </c>
      <c r="J30" s="242">
        <v>2</v>
      </c>
      <c r="K30" s="242">
        <v>2</v>
      </c>
      <c r="L30" s="242">
        <v>9</v>
      </c>
      <c r="M30" s="246">
        <v>0</v>
      </c>
      <c r="N30" s="246">
        <v>0</v>
      </c>
      <c r="P30" s="190"/>
      <c r="Q30" s="84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33"/>
      <c r="AE30" s="33"/>
      <c r="AF30" s="33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2:48" ht="18" customHeight="1">
      <c r="B31" s="223"/>
      <c r="D31" s="173" t="s">
        <v>72</v>
      </c>
      <c r="E31" s="108"/>
      <c r="F31" s="242">
        <f t="shared" si="0"/>
        <v>63</v>
      </c>
      <c r="G31" s="242">
        <v>25</v>
      </c>
      <c r="H31" s="242">
        <v>38</v>
      </c>
      <c r="I31" s="242">
        <v>62</v>
      </c>
      <c r="J31" s="246">
        <v>0</v>
      </c>
      <c r="K31" s="246">
        <v>0</v>
      </c>
      <c r="L31" s="246">
        <v>0</v>
      </c>
      <c r="M31" s="242">
        <v>1</v>
      </c>
      <c r="N31" s="246">
        <v>0</v>
      </c>
      <c r="P31" s="190"/>
      <c r="Q31" s="84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33"/>
      <c r="AE31" s="33"/>
      <c r="AF31" s="3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2:50" ht="18" customHeight="1">
      <c r="B32" s="223"/>
      <c r="D32" s="173" t="s">
        <v>73</v>
      </c>
      <c r="E32" s="108"/>
      <c r="F32" s="242">
        <f t="shared" si="0"/>
        <v>33</v>
      </c>
      <c r="G32" s="242">
        <v>9</v>
      </c>
      <c r="H32" s="242">
        <v>24</v>
      </c>
      <c r="I32" s="242">
        <v>9</v>
      </c>
      <c r="J32" s="242">
        <v>19</v>
      </c>
      <c r="K32" s="242">
        <v>4</v>
      </c>
      <c r="L32" s="242">
        <v>1</v>
      </c>
      <c r="M32" s="246">
        <v>0</v>
      </c>
      <c r="N32" s="246">
        <v>0</v>
      </c>
      <c r="P32" s="19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22"/>
      <c r="AT32" s="19"/>
      <c r="AU32" s="19"/>
      <c r="AV32" s="19"/>
      <c r="AW32" s="19"/>
      <c r="AX32" s="19"/>
    </row>
    <row r="33" spans="2:50" ht="12" customHeight="1">
      <c r="B33" s="223"/>
      <c r="D33" s="173"/>
      <c r="E33" s="108"/>
      <c r="F33" s="242"/>
      <c r="G33" s="242"/>
      <c r="H33" s="242"/>
      <c r="I33" s="242"/>
      <c r="J33" s="242"/>
      <c r="K33" s="242"/>
      <c r="L33" s="242"/>
      <c r="M33" s="242"/>
      <c r="N33" s="242"/>
      <c r="P33" s="19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22"/>
      <c r="AT33" s="19"/>
      <c r="AU33" s="19"/>
      <c r="AV33" s="19"/>
      <c r="AW33" s="19"/>
      <c r="AX33" s="19"/>
    </row>
    <row r="34" spans="2:50" ht="18" customHeight="1">
      <c r="B34" s="541" t="s">
        <v>84</v>
      </c>
      <c r="D34" s="173" t="s">
        <v>85</v>
      </c>
      <c r="E34" s="108"/>
      <c r="F34" s="242">
        <f t="shared" si="0"/>
        <v>11</v>
      </c>
      <c r="G34" s="242">
        <v>4</v>
      </c>
      <c r="H34" s="242">
        <v>7</v>
      </c>
      <c r="I34" s="242">
        <v>11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P34" s="19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22"/>
      <c r="AT34" s="19"/>
      <c r="AU34" s="19"/>
      <c r="AV34" s="19"/>
      <c r="AW34" s="19"/>
      <c r="AX34" s="19"/>
    </row>
    <row r="35" spans="2:50" ht="18" customHeight="1">
      <c r="B35" s="541"/>
      <c r="D35" s="173" t="s">
        <v>86</v>
      </c>
      <c r="E35" s="108"/>
      <c r="F35" s="242">
        <f t="shared" si="0"/>
        <v>87</v>
      </c>
      <c r="G35" s="242">
        <v>25</v>
      </c>
      <c r="H35" s="242">
        <v>62</v>
      </c>
      <c r="I35" s="242">
        <v>10</v>
      </c>
      <c r="J35" s="242">
        <v>77</v>
      </c>
      <c r="K35" s="246">
        <v>0</v>
      </c>
      <c r="L35" s="246">
        <v>0</v>
      </c>
      <c r="M35" s="246">
        <v>0</v>
      </c>
      <c r="N35" s="246">
        <v>0</v>
      </c>
      <c r="P35" s="190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22"/>
      <c r="AT35" s="19"/>
      <c r="AU35" s="19"/>
      <c r="AV35" s="19"/>
      <c r="AW35" s="19"/>
      <c r="AX35" s="19"/>
    </row>
    <row r="36" spans="2:50" ht="18" customHeight="1">
      <c r="B36" s="223"/>
      <c r="D36" s="173" t="s">
        <v>87</v>
      </c>
      <c r="E36" s="108"/>
      <c r="F36" s="242">
        <f t="shared" si="0"/>
        <v>379</v>
      </c>
      <c r="G36" s="242">
        <v>18</v>
      </c>
      <c r="H36" s="242">
        <v>361</v>
      </c>
      <c r="I36" s="242">
        <v>10</v>
      </c>
      <c r="J36" s="242">
        <v>298</v>
      </c>
      <c r="K36" s="242">
        <v>24</v>
      </c>
      <c r="L36" s="242">
        <v>47</v>
      </c>
      <c r="M36" s="246">
        <v>0</v>
      </c>
      <c r="N36" s="246">
        <v>0</v>
      </c>
      <c r="P36" s="19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22"/>
      <c r="AT36" s="19"/>
      <c r="AU36" s="19"/>
      <c r="AV36" s="19"/>
      <c r="AW36" s="19"/>
      <c r="AX36" s="19"/>
    </row>
    <row r="37" spans="2:50" ht="22.5" customHeight="1">
      <c r="B37" s="223"/>
      <c r="D37" s="279" t="s">
        <v>3</v>
      </c>
      <c r="E37" s="108"/>
      <c r="F37" s="242">
        <f t="shared" si="0"/>
        <v>7</v>
      </c>
      <c r="G37" s="242">
        <v>1</v>
      </c>
      <c r="H37" s="242">
        <v>6</v>
      </c>
      <c r="I37" s="242">
        <v>4</v>
      </c>
      <c r="J37" s="242">
        <v>1</v>
      </c>
      <c r="K37" s="319">
        <v>2</v>
      </c>
      <c r="L37" s="246">
        <v>0</v>
      </c>
      <c r="M37" s="246">
        <v>0</v>
      </c>
      <c r="N37" s="246">
        <v>0</v>
      </c>
      <c r="P37" s="190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22"/>
      <c r="AT37" s="19"/>
      <c r="AU37" s="19"/>
      <c r="AV37" s="19"/>
      <c r="AW37" s="19"/>
      <c r="AX37" s="19"/>
    </row>
    <row r="38" spans="2:50" ht="9" customHeight="1">
      <c r="B38" s="223"/>
      <c r="D38" s="173"/>
      <c r="E38" s="108"/>
      <c r="F38" s="242"/>
      <c r="G38" s="242"/>
      <c r="H38" s="242"/>
      <c r="I38" s="242"/>
      <c r="J38" s="242"/>
      <c r="K38" s="242"/>
      <c r="L38" s="242"/>
      <c r="M38" s="242"/>
      <c r="N38" s="242"/>
      <c r="P38" s="190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222"/>
      <c r="AT38" s="19"/>
      <c r="AU38" s="19"/>
      <c r="AV38" s="19"/>
      <c r="AW38" s="19"/>
      <c r="AX38" s="19"/>
    </row>
    <row r="39" spans="2:50" ht="18" customHeight="1">
      <c r="B39" s="173" t="s">
        <v>88</v>
      </c>
      <c r="D39" s="173" t="s">
        <v>74</v>
      </c>
      <c r="E39" s="108"/>
      <c r="F39" s="242">
        <f t="shared" si="0"/>
        <v>33</v>
      </c>
      <c r="G39" s="242">
        <v>16</v>
      </c>
      <c r="H39" s="242">
        <v>17</v>
      </c>
      <c r="I39" s="242">
        <v>9</v>
      </c>
      <c r="J39" s="246">
        <v>0</v>
      </c>
      <c r="K39" s="319">
        <v>24</v>
      </c>
      <c r="L39" s="246">
        <v>0</v>
      </c>
      <c r="M39" s="246">
        <v>0</v>
      </c>
      <c r="N39" s="246">
        <v>0</v>
      </c>
      <c r="P39" s="190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222"/>
      <c r="AT39" s="19"/>
      <c r="AU39" s="19"/>
      <c r="AV39" s="19"/>
      <c r="AW39" s="19"/>
      <c r="AX39" s="19"/>
    </row>
    <row r="40" spans="2:50" ht="18" customHeight="1">
      <c r="B40" s="173" t="s">
        <v>4</v>
      </c>
      <c r="D40" s="173" t="s">
        <v>75</v>
      </c>
      <c r="E40" s="108"/>
      <c r="F40" s="242">
        <f t="shared" si="0"/>
        <v>14</v>
      </c>
      <c r="G40" s="242">
        <v>5</v>
      </c>
      <c r="H40" s="242">
        <v>9</v>
      </c>
      <c r="I40" s="242">
        <v>10</v>
      </c>
      <c r="J40" s="246">
        <v>0</v>
      </c>
      <c r="K40" s="242">
        <v>4</v>
      </c>
      <c r="L40" s="246">
        <v>0</v>
      </c>
      <c r="M40" s="246">
        <v>0</v>
      </c>
      <c r="N40" s="246">
        <v>0</v>
      </c>
      <c r="P40" s="19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224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224"/>
      <c r="AT40" s="30"/>
      <c r="AU40" s="30"/>
      <c r="AV40" s="30"/>
      <c r="AW40" s="30"/>
      <c r="AX40" s="30"/>
    </row>
    <row r="41" spans="2:50" ht="18" customHeight="1">
      <c r="B41" s="223"/>
      <c r="D41" s="245" t="s">
        <v>76</v>
      </c>
      <c r="E41" s="108"/>
      <c r="F41" s="242">
        <f t="shared" si="0"/>
        <v>19</v>
      </c>
      <c r="G41" s="242">
        <v>7</v>
      </c>
      <c r="H41" s="242">
        <v>12</v>
      </c>
      <c r="I41" s="242">
        <v>11</v>
      </c>
      <c r="J41" s="246">
        <v>0</v>
      </c>
      <c r="K41" s="242">
        <v>8</v>
      </c>
      <c r="L41" s="246">
        <v>0</v>
      </c>
      <c r="M41" s="246">
        <v>0</v>
      </c>
      <c r="N41" s="246">
        <v>0</v>
      </c>
      <c r="P41" s="19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224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224"/>
      <c r="AT41" s="30"/>
      <c r="AU41" s="30"/>
      <c r="AV41" s="30"/>
      <c r="AW41" s="30"/>
      <c r="AX41" s="30"/>
    </row>
    <row r="42" spans="2:50" ht="21" customHeight="1">
      <c r="B42" s="223"/>
      <c r="D42" s="225" t="s">
        <v>77</v>
      </c>
      <c r="E42" s="108"/>
      <c r="F42" s="242">
        <f t="shared" si="0"/>
        <v>42</v>
      </c>
      <c r="G42" s="242">
        <v>7</v>
      </c>
      <c r="H42" s="242">
        <v>35</v>
      </c>
      <c r="I42" s="242">
        <v>9</v>
      </c>
      <c r="J42" s="242">
        <v>1</v>
      </c>
      <c r="K42" s="242">
        <v>30</v>
      </c>
      <c r="L42" s="246">
        <v>0</v>
      </c>
      <c r="M42" s="319">
        <v>2</v>
      </c>
      <c r="N42" s="246">
        <v>0</v>
      </c>
      <c r="P42" s="19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2:52" ht="12" customHeight="1">
      <c r="B43" s="223"/>
      <c r="D43" s="173"/>
      <c r="E43" s="108"/>
      <c r="F43" s="242"/>
      <c r="G43" s="242"/>
      <c r="H43" s="242"/>
      <c r="I43" s="242"/>
      <c r="J43" s="242"/>
      <c r="K43" s="242"/>
      <c r="L43" s="242"/>
      <c r="M43" s="242"/>
      <c r="N43" s="242"/>
      <c r="P43" s="190"/>
      <c r="Q43" s="4"/>
      <c r="R43" s="19"/>
      <c r="S43" s="19"/>
      <c r="T43" s="19"/>
      <c r="U43" s="19"/>
      <c r="V43" s="19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4"/>
      <c r="AR43" s="4"/>
      <c r="AS43" s="4"/>
      <c r="AT43" s="4"/>
      <c r="AU43" s="4"/>
      <c r="AV43" s="19"/>
      <c r="AW43" s="19"/>
      <c r="AX43" s="19"/>
      <c r="AY43" s="19"/>
      <c r="AZ43" s="19"/>
    </row>
    <row r="44" spans="2:52" ht="21" customHeight="1">
      <c r="B44" s="173" t="s">
        <v>5</v>
      </c>
      <c r="D44" s="173" t="s">
        <v>6</v>
      </c>
      <c r="E44" s="108"/>
      <c r="F44" s="242">
        <f t="shared" si="0"/>
        <v>12</v>
      </c>
      <c r="G44" s="242">
        <v>9</v>
      </c>
      <c r="H44" s="242">
        <v>3</v>
      </c>
      <c r="I44" s="242">
        <v>7</v>
      </c>
      <c r="J44" s="246">
        <v>0</v>
      </c>
      <c r="K44" s="319">
        <v>5</v>
      </c>
      <c r="L44" s="246">
        <v>0</v>
      </c>
      <c r="M44" s="246">
        <v>0</v>
      </c>
      <c r="N44" s="246">
        <v>0</v>
      </c>
      <c r="P44" s="190"/>
      <c r="Q44" s="24"/>
      <c r="R44" s="30"/>
      <c r="S44" s="30"/>
      <c r="T44" s="30"/>
      <c r="U44" s="30"/>
      <c r="V44" s="30"/>
      <c r="W44" s="24"/>
      <c r="X44" s="24"/>
      <c r="Y44" s="24"/>
      <c r="Z44" s="24"/>
      <c r="AA44" s="24"/>
      <c r="AB44" s="30"/>
      <c r="AC44" s="30"/>
      <c r="AD44" s="30"/>
      <c r="AE44" s="30"/>
      <c r="AF44" s="3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24"/>
      <c r="AR44" s="24"/>
      <c r="AS44" s="24"/>
      <c r="AT44" s="24"/>
      <c r="AU44" s="24"/>
      <c r="AV44" s="227"/>
      <c r="AW44" s="227"/>
      <c r="AX44" s="227"/>
      <c r="AY44" s="227"/>
      <c r="AZ44" s="227"/>
    </row>
    <row r="45" spans="2:16" ht="18" customHeight="1">
      <c r="B45" s="223"/>
      <c r="D45" s="173" t="s">
        <v>7</v>
      </c>
      <c r="E45" s="108"/>
      <c r="F45" s="242">
        <f t="shared" si="0"/>
        <v>7</v>
      </c>
      <c r="G45" s="242">
        <v>5</v>
      </c>
      <c r="H45" s="242">
        <v>2</v>
      </c>
      <c r="I45" s="242">
        <v>4</v>
      </c>
      <c r="J45" s="246">
        <v>0</v>
      </c>
      <c r="K45" s="319">
        <v>3</v>
      </c>
      <c r="L45" s="246">
        <v>0</v>
      </c>
      <c r="M45" s="246">
        <v>0</v>
      </c>
      <c r="N45" s="246">
        <v>0</v>
      </c>
      <c r="P45" s="190"/>
    </row>
    <row r="46" spans="2:16" ht="18" customHeight="1">
      <c r="B46" s="223"/>
      <c r="D46" s="173" t="s">
        <v>8</v>
      </c>
      <c r="E46" s="108"/>
      <c r="F46" s="242">
        <f t="shared" si="0"/>
        <v>10</v>
      </c>
      <c r="G46" s="242">
        <v>6</v>
      </c>
      <c r="H46" s="242">
        <v>4</v>
      </c>
      <c r="I46" s="242">
        <v>10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P46" s="190"/>
    </row>
    <row r="47" spans="2:16" ht="18" customHeight="1">
      <c r="B47" s="223"/>
      <c r="D47" s="173" t="s">
        <v>9</v>
      </c>
      <c r="E47" s="108"/>
      <c r="F47" s="242">
        <f t="shared" si="0"/>
        <v>11</v>
      </c>
      <c r="G47" s="242">
        <v>8</v>
      </c>
      <c r="H47" s="242">
        <v>3</v>
      </c>
      <c r="I47" s="242">
        <v>4</v>
      </c>
      <c r="J47" s="246">
        <v>0</v>
      </c>
      <c r="K47" s="319">
        <v>7</v>
      </c>
      <c r="L47" s="246">
        <v>0</v>
      </c>
      <c r="M47" s="246">
        <v>0</v>
      </c>
      <c r="N47" s="246">
        <v>0</v>
      </c>
      <c r="P47" s="190"/>
    </row>
    <row r="48" spans="2:16" ht="18" customHeight="1">
      <c r="B48" s="42"/>
      <c r="D48" s="32" t="s">
        <v>10</v>
      </c>
      <c r="E48" s="108"/>
      <c r="F48" s="242">
        <f t="shared" si="0"/>
        <v>19</v>
      </c>
      <c r="G48" s="242">
        <v>12</v>
      </c>
      <c r="H48" s="320">
        <v>7</v>
      </c>
      <c r="I48" s="320">
        <v>3</v>
      </c>
      <c r="J48" s="246">
        <v>0</v>
      </c>
      <c r="K48" s="319">
        <v>16</v>
      </c>
      <c r="L48" s="246">
        <v>0</v>
      </c>
      <c r="M48" s="246">
        <v>0</v>
      </c>
      <c r="N48" s="246">
        <v>0</v>
      </c>
      <c r="P48" s="190"/>
    </row>
    <row r="49" spans="1:16" ht="13.5" customHeight="1">
      <c r="A49" s="76"/>
      <c r="B49" s="128"/>
      <c r="C49" s="76"/>
      <c r="D49" s="128"/>
      <c r="E49" s="115"/>
      <c r="F49" s="243"/>
      <c r="G49" s="244"/>
      <c r="H49" s="244"/>
      <c r="I49" s="280"/>
      <c r="J49" s="280"/>
      <c r="K49" s="280"/>
      <c r="L49" s="280"/>
      <c r="M49" s="280"/>
      <c r="N49" s="280"/>
      <c r="P49" s="190"/>
    </row>
    <row r="50" spans="6:14" ht="18.75" customHeight="1">
      <c r="F50" s="123"/>
      <c r="G50" s="123"/>
      <c r="H50" s="123"/>
      <c r="I50" s="123"/>
      <c r="J50" s="123"/>
      <c r="K50" s="123"/>
      <c r="L50" s="123"/>
      <c r="M50" s="123"/>
      <c r="N50" s="123"/>
    </row>
    <row r="51" spans="6:14" ht="18.75" customHeight="1">
      <c r="F51" s="123"/>
      <c r="G51" s="123"/>
      <c r="H51" s="190"/>
      <c r="I51" s="190"/>
      <c r="J51" s="190"/>
      <c r="K51" s="190"/>
      <c r="L51" s="190"/>
      <c r="M51" s="190"/>
      <c r="N51" s="190"/>
    </row>
    <row r="52" ht="18.75" customHeight="1"/>
    <row r="53" ht="18.75" customHeight="1"/>
    <row r="54" ht="18.75" customHeight="1"/>
    <row r="55" ht="18.75" customHeight="1"/>
    <row r="56" ht="18.75" customHeight="1"/>
    <row r="57" ht="9.75" customHeight="1"/>
    <row r="58" ht="7.5" customHeight="1"/>
    <row r="59" ht="9.75" customHeight="1"/>
    <row r="60" ht="9.75" customHeight="1"/>
    <row r="61" ht="7.5" customHeight="1"/>
    <row r="62" ht="9.75" customHeight="1"/>
    <row r="63" ht="9.75" customHeight="1"/>
    <row r="64" ht="7.5" customHeight="1"/>
    <row r="65" ht="9.75" customHeight="1"/>
    <row r="66" ht="9.75" customHeight="1"/>
    <row r="67" ht="7.5" customHeight="1"/>
    <row r="68" ht="9.75" customHeight="1"/>
    <row r="69" ht="9.75" customHeight="1"/>
    <row r="70" ht="7.5" customHeight="1"/>
    <row r="71" ht="9.75" customHeight="1"/>
    <row r="72" ht="9.75" customHeight="1"/>
    <row r="73" ht="7.5" customHeight="1"/>
    <row r="74" ht="9.75" customHeight="1"/>
    <row r="75" ht="9.75" customHeight="1"/>
    <row r="76" ht="7.5" customHeight="1"/>
    <row r="77" ht="9.75" customHeight="1"/>
    <row r="78" ht="9.75" customHeight="1"/>
    <row r="79" ht="7.5" customHeight="1"/>
    <row r="80" ht="9.75" customHeight="1"/>
    <row r="81" ht="9.75" customHeight="1"/>
    <row r="82" ht="7.5" customHeight="1"/>
    <row r="83" ht="9.75" customHeight="1"/>
    <row r="84" ht="9.75" customHeight="1"/>
    <row r="85" ht="5.25" customHeight="1"/>
    <row r="86" ht="13.5" customHeight="1"/>
    <row r="87" ht="13.5" customHeight="1"/>
  </sheetData>
  <sheetProtection/>
  <mergeCells count="7">
    <mergeCell ref="B1:F1"/>
    <mergeCell ref="L3:N3"/>
    <mergeCell ref="A6:D6"/>
    <mergeCell ref="B34:B35"/>
    <mergeCell ref="A4:D5"/>
    <mergeCell ref="F4:H4"/>
    <mergeCell ref="I4:N4"/>
  </mergeCells>
  <printOptions/>
  <pageMargins left="1.062992125984252" right="0" top="0.7086614173228347" bottom="0.1968503937007874" header="0.3937007874015748" footer="0.1968503937007874"/>
  <pageSetup firstPageNumber="201" useFirstPageNumber="1" horizontalDpi="600" verticalDpi="600" orientation="portrait" paperSize="9" scale="98" r:id="rId2"/>
  <headerFooter alignWithMargins="0">
    <oddHeader xml:space="preserve">&amp;R&amp;"ＭＳ 明朝,標準"&amp;8選挙・職員　&amp;P </oddHeader>
  </headerFooter>
  <colBreaks count="1" manualBreakCount="1">
    <brk id="16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I64"/>
  <sheetViews>
    <sheetView zoomScalePageLayoutView="0" workbookViewId="0" topLeftCell="A13">
      <selection activeCell="Z12" sqref="Z12"/>
    </sheetView>
  </sheetViews>
  <sheetFormatPr defaultColWidth="15.625" defaultRowHeight="13.5"/>
  <cols>
    <col min="1" max="1" width="2.00390625" style="7" customWidth="1"/>
    <col min="2" max="2" width="9.75390625" style="7" customWidth="1"/>
    <col min="3" max="3" width="1.625" style="7" customWidth="1"/>
    <col min="4" max="4" width="12.875" style="7" customWidth="1"/>
    <col min="5" max="5" width="1.00390625" style="7" customWidth="1"/>
    <col min="6" max="13" width="6.375" style="7" customWidth="1"/>
    <col min="14" max="14" width="7.625" style="7" customWidth="1"/>
    <col min="15" max="15" width="7.00390625" style="7" customWidth="1"/>
    <col min="16" max="44" width="1.75390625" style="7" customWidth="1"/>
    <col min="45" max="50" width="1.875" style="7" customWidth="1"/>
    <col min="51" max="51" width="1.75390625" style="7" customWidth="1"/>
    <col min="52" max="52" width="1.625" style="7" customWidth="1"/>
    <col min="53" max="53" width="1.37890625" style="7" customWidth="1"/>
    <col min="54" max="60" width="1.75390625" style="7" customWidth="1"/>
    <col min="61" max="62" width="1.37890625" style="7" customWidth="1"/>
    <col min="63" max="63" width="2.125" style="7" customWidth="1"/>
    <col min="64" max="73" width="1.37890625" style="7" customWidth="1"/>
    <col min="74" max="16384" width="15.625" style="7" customWidth="1"/>
  </cols>
  <sheetData>
    <row r="1" spans="1:61" ht="18" customHeight="1">
      <c r="A1" s="322" t="s">
        <v>671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"/>
      <c r="P1" s="3"/>
      <c r="Q1" s="3"/>
      <c r="R1" s="3"/>
      <c r="S1" s="3"/>
      <c r="T1" s="3"/>
      <c r="U1" s="3"/>
      <c r="V1" s="172"/>
      <c r="X1" s="3"/>
      <c r="Y1" s="3"/>
      <c r="Z1" s="3"/>
      <c r="AA1" s="118"/>
      <c r="AB1" s="118"/>
      <c r="AC1" s="118"/>
      <c r="AD1" s="172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ht="15" customHeight="1"/>
    <row r="3" spans="1:52" ht="15" customHeight="1" thickBot="1">
      <c r="A3" s="57" t="s">
        <v>32</v>
      </c>
      <c r="B3" s="57"/>
      <c r="L3" s="11"/>
      <c r="M3" s="11"/>
      <c r="N3" s="11"/>
      <c r="O3" s="59"/>
      <c r="P3" s="59"/>
      <c r="Q3" s="59"/>
      <c r="AB3" s="21"/>
      <c r="AH3" s="9"/>
      <c r="AN3" s="21"/>
      <c r="AQ3" s="11"/>
      <c r="AR3" s="11"/>
      <c r="AS3" s="11"/>
      <c r="AT3" s="11"/>
      <c r="AU3" s="11"/>
      <c r="AV3" s="11"/>
      <c r="AW3" s="11"/>
      <c r="AZ3" s="21"/>
    </row>
    <row r="4" spans="1:61" ht="18" customHeight="1">
      <c r="A4" s="329" t="s">
        <v>218</v>
      </c>
      <c r="B4" s="329"/>
      <c r="C4" s="329"/>
      <c r="D4" s="329"/>
      <c r="E4" s="62"/>
      <c r="F4" s="374" t="s">
        <v>219</v>
      </c>
      <c r="G4" s="374"/>
      <c r="H4" s="375"/>
      <c r="I4" s="335" t="s">
        <v>220</v>
      </c>
      <c r="J4" s="374"/>
      <c r="K4" s="374"/>
      <c r="L4" s="374"/>
      <c r="M4" s="374"/>
      <c r="N4" s="37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92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8" customHeight="1">
      <c r="A5" s="331"/>
      <c r="B5" s="331"/>
      <c r="C5" s="331"/>
      <c r="D5" s="331"/>
      <c r="E5" s="77"/>
      <c r="F5" s="68" t="s">
        <v>192</v>
      </c>
      <c r="G5" s="67" t="s">
        <v>491</v>
      </c>
      <c r="H5" s="67" t="s">
        <v>492</v>
      </c>
      <c r="I5" s="67" t="s">
        <v>221</v>
      </c>
      <c r="J5" s="67" t="s">
        <v>222</v>
      </c>
      <c r="K5" s="67" t="s">
        <v>223</v>
      </c>
      <c r="L5" s="67" t="s">
        <v>224</v>
      </c>
      <c r="M5" s="67" t="s">
        <v>225</v>
      </c>
      <c r="N5" s="221" t="s">
        <v>640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92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2:61" ht="18" customHeight="1">
      <c r="B6" s="228" t="s">
        <v>11</v>
      </c>
      <c r="D6" s="228" t="s">
        <v>12</v>
      </c>
      <c r="E6" s="69"/>
      <c r="F6" s="242">
        <f>SUM(G6:H6)</f>
        <v>26</v>
      </c>
      <c r="G6" s="109">
        <v>21</v>
      </c>
      <c r="H6" s="109">
        <v>5</v>
      </c>
      <c r="I6" s="109">
        <v>14</v>
      </c>
      <c r="J6" s="246">
        <v>0</v>
      </c>
      <c r="K6" s="109">
        <v>11</v>
      </c>
      <c r="L6" s="109">
        <v>1</v>
      </c>
      <c r="M6" s="246">
        <v>0</v>
      </c>
      <c r="N6" s="246">
        <v>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2:61" ht="18" customHeight="1">
      <c r="B7" s="229"/>
      <c r="D7" s="229" t="s">
        <v>13</v>
      </c>
      <c r="E7" s="108"/>
      <c r="F7" s="242">
        <f aca="true" t="shared" si="0" ref="F7:F34">SUM(G7:H7)</f>
        <v>45</v>
      </c>
      <c r="G7" s="109">
        <v>39</v>
      </c>
      <c r="H7" s="109">
        <v>6</v>
      </c>
      <c r="I7" s="109">
        <v>4</v>
      </c>
      <c r="J7" s="246">
        <v>0</v>
      </c>
      <c r="K7" s="109">
        <v>23</v>
      </c>
      <c r="L7" s="109">
        <v>18</v>
      </c>
      <c r="M7" s="246">
        <v>0</v>
      </c>
      <c r="N7" s="246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2:50" ht="18" customHeight="1">
      <c r="B8" s="229"/>
      <c r="D8" s="229" t="s">
        <v>14</v>
      </c>
      <c r="E8" s="108"/>
      <c r="F8" s="242">
        <f t="shared" si="0"/>
        <v>28</v>
      </c>
      <c r="G8" s="109">
        <v>21</v>
      </c>
      <c r="H8" s="109">
        <v>7</v>
      </c>
      <c r="I8" s="109">
        <v>7</v>
      </c>
      <c r="J8" s="246">
        <v>0</v>
      </c>
      <c r="K8" s="109">
        <v>12</v>
      </c>
      <c r="L8" s="109">
        <v>9</v>
      </c>
      <c r="M8" s="246">
        <v>0</v>
      </c>
      <c r="N8" s="246">
        <v>0</v>
      </c>
      <c r="O8" s="19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49" ht="13.5" customHeight="1">
      <c r="B9" s="229"/>
      <c r="D9" s="229"/>
      <c r="E9" s="108"/>
      <c r="F9" s="242"/>
      <c r="G9" s="109"/>
      <c r="H9" s="109"/>
      <c r="I9" s="109"/>
      <c r="J9" s="109"/>
      <c r="K9" s="109"/>
      <c r="L9" s="109"/>
      <c r="M9" s="109"/>
      <c r="N9" s="109"/>
      <c r="O9" s="1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2:45" ht="18" customHeight="1">
      <c r="B10" s="229" t="s">
        <v>15</v>
      </c>
      <c r="D10" s="229" t="s">
        <v>634</v>
      </c>
      <c r="E10" s="108"/>
      <c r="F10" s="242">
        <f t="shared" si="0"/>
        <v>16</v>
      </c>
      <c r="G10" s="109">
        <v>10</v>
      </c>
      <c r="H10" s="109">
        <v>6</v>
      </c>
      <c r="I10" s="109">
        <v>8</v>
      </c>
      <c r="J10" s="246">
        <v>0</v>
      </c>
      <c r="K10" s="109">
        <v>7</v>
      </c>
      <c r="L10" s="246">
        <v>0</v>
      </c>
      <c r="M10" s="109">
        <v>1</v>
      </c>
      <c r="N10" s="246">
        <v>0</v>
      </c>
      <c r="O10" s="1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8" customHeight="1">
      <c r="B11" s="229"/>
      <c r="D11" s="230" t="s">
        <v>641</v>
      </c>
      <c r="E11" s="108"/>
      <c r="F11" s="242">
        <f t="shared" si="0"/>
        <v>12</v>
      </c>
      <c r="G11" s="109">
        <v>8</v>
      </c>
      <c r="H11" s="109">
        <v>4</v>
      </c>
      <c r="I11" s="109">
        <v>12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1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61" ht="18" customHeight="1">
      <c r="B12" s="229"/>
      <c r="D12" s="229" t="s">
        <v>16</v>
      </c>
      <c r="E12" s="108"/>
      <c r="F12" s="242">
        <f t="shared" si="0"/>
        <v>116</v>
      </c>
      <c r="G12" s="109">
        <v>112</v>
      </c>
      <c r="H12" s="109">
        <v>4</v>
      </c>
      <c r="I12" s="109">
        <v>12</v>
      </c>
      <c r="J12" s="246">
        <v>0</v>
      </c>
      <c r="K12" s="246">
        <v>0</v>
      </c>
      <c r="L12" s="109">
        <v>104</v>
      </c>
      <c r="M12" s="246">
        <v>0</v>
      </c>
      <c r="N12" s="246">
        <v>0</v>
      </c>
      <c r="O12" s="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50" ht="13.5" customHeight="1">
      <c r="B13" s="229"/>
      <c r="D13" s="229"/>
      <c r="E13" s="108"/>
      <c r="F13" s="242"/>
      <c r="G13" s="109"/>
      <c r="H13" s="109"/>
      <c r="I13" s="109"/>
      <c r="J13" s="109"/>
      <c r="K13" s="109"/>
      <c r="L13" s="109"/>
      <c r="M13" s="109"/>
      <c r="N13" s="109"/>
      <c r="O13" s="19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O13" s="11"/>
      <c r="AP13" s="11"/>
      <c r="AQ13" s="11"/>
      <c r="AR13" s="11"/>
      <c r="AS13" s="11"/>
      <c r="AT13" s="11"/>
      <c r="AU13" s="11"/>
      <c r="AV13" s="11"/>
      <c r="AW13" s="11"/>
      <c r="AX13" s="14"/>
    </row>
    <row r="14" spans="2:54" ht="18" customHeight="1">
      <c r="B14" s="229" t="s">
        <v>17</v>
      </c>
      <c r="D14" s="229" t="s">
        <v>18</v>
      </c>
      <c r="E14" s="108"/>
      <c r="F14" s="242">
        <f t="shared" si="0"/>
        <v>29</v>
      </c>
      <c r="G14" s="109">
        <v>23</v>
      </c>
      <c r="H14" s="109">
        <v>6</v>
      </c>
      <c r="I14" s="109">
        <v>7</v>
      </c>
      <c r="J14" s="246">
        <v>0</v>
      </c>
      <c r="K14" s="109">
        <v>22</v>
      </c>
      <c r="L14" s="246">
        <v>0</v>
      </c>
      <c r="M14" s="246">
        <v>0</v>
      </c>
      <c r="N14" s="246">
        <v>0</v>
      </c>
      <c r="O14" s="19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9"/>
      <c r="BB14" s="21"/>
    </row>
    <row r="15" spans="2:61" ht="13.5" customHeight="1">
      <c r="B15" s="229"/>
      <c r="D15" s="229"/>
      <c r="E15" s="108"/>
      <c r="F15" s="242"/>
      <c r="G15" s="109"/>
      <c r="H15" s="109"/>
      <c r="I15" s="109"/>
      <c r="J15" s="109"/>
      <c r="K15" s="109"/>
      <c r="L15" s="109"/>
      <c r="M15" s="109"/>
      <c r="N15" s="109"/>
      <c r="O15" s="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2"/>
      <c r="AU15" s="14"/>
      <c r="AV15" s="14"/>
      <c r="AW15" s="14"/>
      <c r="AX15" s="19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2:61" ht="18" customHeight="1">
      <c r="B16" s="229" t="s">
        <v>647</v>
      </c>
      <c r="D16" s="229" t="s">
        <v>19</v>
      </c>
      <c r="E16" s="108"/>
      <c r="F16" s="242">
        <f t="shared" si="0"/>
        <v>19</v>
      </c>
      <c r="G16" s="109">
        <v>9</v>
      </c>
      <c r="H16" s="109">
        <v>10</v>
      </c>
      <c r="I16" s="109">
        <v>19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1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0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2:61" ht="18" customHeight="1">
      <c r="B17" s="229"/>
      <c r="D17" s="229" t="s">
        <v>20</v>
      </c>
      <c r="E17" s="108"/>
      <c r="F17" s="242">
        <f t="shared" si="0"/>
        <v>19</v>
      </c>
      <c r="G17" s="109">
        <v>11</v>
      </c>
      <c r="H17" s="109">
        <v>8</v>
      </c>
      <c r="I17" s="109">
        <v>14</v>
      </c>
      <c r="J17" s="246">
        <v>0</v>
      </c>
      <c r="K17" s="109">
        <v>5</v>
      </c>
      <c r="L17" s="246">
        <v>0</v>
      </c>
      <c r="M17" s="246">
        <v>0</v>
      </c>
      <c r="N17" s="246">
        <v>0</v>
      </c>
      <c r="O17" s="1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2:61" ht="18" customHeight="1">
      <c r="B18" s="229"/>
      <c r="D18" s="229" t="s">
        <v>21</v>
      </c>
      <c r="E18" s="108"/>
      <c r="F18" s="242">
        <f t="shared" si="0"/>
        <v>10</v>
      </c>
      <c r="G18" s="109">
        <v>7</v>
      </c>
      <c r="H18" s="109">
        <v>3</v>
      </c>
      <c r="I18" s="109">
        <v>6</v>
      </c>
      <c r="J18" s="109">
        <v>1</v>
      </c>
      <c r="K18" s="246">
        <v>0</v>
      </c>
      <c r="L18" s="246">
        <v>0</v>
      </c>
      <c r="M18" s="246">
        <v>0</v>
      </c>
      <c r="N18" s="246">
        <v>3</v>
      </c>
      <c r="O18" s="19"/>
      <c r="P18" s="90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90"/>
      <c r="AO18" s="13"/>
      <c r="AP18" s="13"/>
      <c r="AQ18" s="13"/>
      <c r="AR18" s="13"/>
      <c r="AS18" s="13"/>
      <c r="AT18" s="13"/>
      <c r="AU18" s="19"/>
      <c r="AV18" s="13"/>
      <c r="AW18" s="90"/>
      <c r="AX18" s="19"/>
      <c r="AY18" s="19"/>
      <c r="AZ18" s="19"/>
      <c r="BA18" s="19"/>
      <c r="BB18" s="19"/>
      <c r="BC18" s="19"/>
      <c r="BD18" s="29"/>
      <c r="BE18" s="29"/>
      <c r="BF18" s="29"/>
      <c r="BG18" s="19"/>
      <c r="BH18" s="19"/>
      <c r="BI18" s="19"/>
    </row>
    <row r="19" spans="2:61" ht="18" customHeight="1">
      <c r="B19" s="229"/>
      <c r="D19" s="229" t="s">
        <v>22</v>
      </c>
      <c r="E19" s="108"/>
      <c r="F19" s="242">
        <f t="shared" si="0"/>
        <v>11</v>
      </c>
      <c r="G19" s="109">
        <v>4</v>
      </c>
      <c r="H19" s="109">
        <v>7</v>
      </c>
      <c r="I19" s="109">
        <v>6</v>
      </c>
      <c r="J19" s="109">
        <v>2</v>
      </c>
      <c r="K19" s="109">
        <v>1</v>
      </c>
      <c r="L19" s="246">
        <v>1</v>
      </c>
      <c r="M19" s="109">
        <v>1</v>
      </c>
      <c r="N19" s="246">
        <v>0</v>
      </c>
      <c r="O19" s="19"/>
      <c r="P19" s="19"/>
      <c r="Q19" s="19"/>
      <c r="R19" s="19"/>
      <c r="S19" s="19"/>
      <c r="T19" s="19"/>
      <c r="U19" s="19"/>
      <c r="V19" s="19"/>
      <c r="W19" s="19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9"/>
      <c r="AQ19" s="29"/>
      <c r="AR19" s="29"/>
      <c r="AS19" s="29"/>
      <c r="AT19" s="29"/>
      <c r="AU19" s="29"/>
      <c r="AV19" s="29"/>
      <c r="AW19" s="29"/>
      <c r="AX19" s="19"/>
      <c r="AY19" s="19"/>
      <c r="AZ19" s="19"/>
      <c r="BA19" s="19"/>
      <c r="BB19" s="19"/>
      <c r="BC19" s="19"/>
      <c r="BD19" s="29"/>
      <c r="BE19" s="29"/>
      <c r="BF19" s="29"/>
      <c r="BG19" s="19"/>
      <c r="BH19" s="19"/>
      <c r="BI19" s="19"/>
    </row>
    <row r="20" spans="2:61" ht="18" customHeight="1">
      <c r="B20" s="229"/>
      <c r="D20" s="229" t="s">
        <v>23</v>
      </c>
      <c r="E20" s="108"/>
      <c r="F20" s="242">
        <f t="shared" si="0"/>
        <v>82</v>
      </c>
      <c r="G20" s="109">
        <v>38</v>
      </c>
      <c r="H20" s="109">
        <v>44</v>
      </c>
      <c r="I20" s="109">
        <v>77</v>
      </c>
      <c r="J20" s="246">
        <v>0</v>
      </c>
      <c r="K20" s="246">
        <v>0</v>
      </c>
      <c r="L20" s="246">
        <v>1</v>
      </c>
      <c r="M20" s="109">
        <v>4</v>
      </c>
      <c r="N20" s="246">
        <v>0</v>
      </c>
      <c r="O20" s="19"/>
      <c r="P20" s="19"/>
      <c r="Q20" s="19"/>
      <c r="R20" s="19"/>
      <c r="S20" s="19"/>
      <c r="T20" s="19"/>
      <c r="U20" s="19"/>
      <c r="V20" s="19"/>
      <c r="W20" s="19"/>
      <c r="X20" s="222"/>
      <c r="Y20" s="222"/>
      <c r="Z20" s="222"/>
      <c r="AA20" s="19"/>
      <c r="AB20" s="19"/>
      <c r="AC20" s="19"/>
      <c r="AD20" s="222"/>
      <c r="AE20" s="222"/>
      <c r="AF20" s="222"/>
      <c r="AG20" s="19"/>
      <c r="AH20" s="19"/>
      <c r="AI20" s="19"/>
      <c r="AJ20" s="19"/>
      <c r="AK20" s="19"/>
      <c r="AL20" s="19"/>
      <c r="AM20" s="222"/>
      <c r="AN20" s="222"/>
      <c r="AO20" s="222"/>
      <c r="AP20" s="29"/>
      <c r="AQ20" s="29"/>
      <c r="AR20" s="29"/>
      <c r="AS20" s="29"/>
      <c r="AT20" s="29"/>
      <c r="AU20" s="29"/>
      <c r="AV20" s="29"/>
      <c r="AW20" s="29"/>
      <c r="AX20" s="14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2:61" ht="13.5" customHeight="1">
      <c r="B21" s="231"/>
      <c r="D21" s="231"/>
      <c r="E21" s="108"/>
      <c r="F21" s="242"/>
      <c r="G21" s="109"/>
      <c r="H21" s="109"/>
      <c r="I21" s="109"/>
      <c r="J21" s="109"/>
      <c r="K21" s="109"/>
      <c r="L21" s="109"/>
      <c r="M21" s="109"/>
      <c r="N21" s="10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9"/>
      <c r="AQ21" s="29"/>
      <c r="AR21" s="29"/>
      <c r="AS21" s="29"/>
      <c r="AT21" s="29"/>
      <c r="AU21" s="29"/>
      <c r="AV21" s="29"/>
      <c r="AW21" s="29"/>
      <c r="AX21" s="88"/>
      <c r="AY21" s="14"/>
      <c r="AZ21" s="14"/>
      <c r="BA21" s="14"/>
      <c r="BB21" s="14"/>
      <c r="BC21" s="14"/>
      <c r="BD21" s="14"/>
      <c r="BE21" s="88"/>
      <c r="BF21" s="88"/>
      <c r="BG21" s="88"/>
      <c r="BH21" s="88"/>
      <c r="BI21" s="88"/>
    </row>
    <row r="22" spans="2:61" ht="18" customHeight="1">
      <c r="B22" s="542" t="s">
        <v>24</v>
      </c>
      <c r="C22" s="542"/>
      <c r="D22" s="542"/>
      <c r="E22" s="108"/>
      <c r="F22" s="242">
        <f t="shared" si="0"/>
        <v>15</v>
      </c>
      <c r="G22" s="109">
        <v>9</v>
      </c>
      <c r="H22" s="109">
        <v>6</v>
      </c>
      <c r="I22" s="109">
        <v>15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9"/>
      <c r="AQ22" s="29"/>
      <c r="AR22" s="29"/>
      <c r="AS22" s="29"/>
      <c r="AT22" s="29"/>
      <c r="AU22" s="29"/>
      <c r="AV22" s="29"/>
      <c r="AW22" s="2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2:61" ht="13.5" customHeight="1">
      <c r="B23" s="544"/>
      <c r="C23" s="544"/>
      <c r="D23" s="173"/>
      <c r="E23" s="108"/>
      <c r="F23" s="242"/>
      <c r="G23" s="109"/>
      <c r="H23" s="109"/>
      <c r="I23" s="109"/>
      <c r="J23" s="109"/>
      <c r="K23" s="109"/>
      <c r="L23" s="109"/>
      <c r="M23" s="109"/>
      <c r="N23" s="10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9"/>
      <c r="AQ23" s="29"/>
      <c r="AR23" s="29"/>
      <c r="AS23" s="29"/>
      <c r="AT23" s="29"/>
      <c r="AU23" s="29"/>
      <c r="AV23" s="29"/>
      <c r="AW23" s="2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2:61" ht="18" customHeight="1">
      <c r="B24" s="542" t="s">
        <v>25</v>
      </c>
      <c r="C24" s="542"/>
      <c r="D24" s="542"/>
      <c r="E24" s="108"/>
      <c r="F24" s="242">
        <f t="shared" si="0"/>
        <v>6</v>
      </c>
      <c r="G24" s="109">
        <v>4</v>
      </c>
      <c r="H24" s="109">
        <v>2</v>
      </c>
      <c r="I24" s="109">
        <v>6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19"/>
      <c r="AK24" s="19"/>
      <c r="AL24" s="19"/>
      <c r="AM24" s="19"/>
      <c r="AN24" s="19"/>
      <c r="AO24" s="19"/>
      <c r="AP24" s="29"/>
      <c r="AQ24" s="29"/>
      <c r="AR24" s="29"/>
      <c r="AS24" s="29"/>
      <c r="AT24" s="29"/>
      <c r="AU24" s="29"/>
      <c r="AV24" s="29"/>
      <c r="AW24" s="29"/>
      <c r="AX24" s="19"/>
      <c r="AY24" s="29"/>
      <c r="AZ24" s="2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2:61" ht="13.5" customHeight="1">
      <c r="B25" s="544"/>
      <c r="C25" s="544"/>
      <c r="D25" s="173"/>
      <c r="E25" s="108"/>
      <c r="F25" s="242"/>
      <c r="G25" s="109"/>
      <c r="H25" s="109"/>
      <c r="I25" s="109"/>
      <c r="J25" s="109"/>
      <c r="K25" s="109"/>
      <c r="L25" s="109"/>
      <c r="M25" s="109"/>
      <c r="N25" s="109"/>
      <c r="O25" s="1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61" ht="18" customHeight="1">
      <c r="B26" s="542" t="s">
        <v>26</v>
      </c>
      <c r="C26" s="542"/>
      <c r="D26" s="542"/>
      <c r="E26" s="108"/>
      <c r="F26" s="242">
        <f t="shared" si="0"/>
        <v>7</v>
      </c>
      <c r="G26" s="109">
        <v>6</v>
      </c>
      <c r="H26" s="109">
        <v>1</v>
      </c>
      <c r="I26" s="109">
        <v>7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1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3"/>
      <c r="AZ26" s="90"/>
      <c r="BA26" s="13"/>
      <c r="BB26" s="90"/>
      <c r="BC26" s="13"/>
      <c r="BD26" s="90"/>
      <c r="BE26" s="13"/>
      <c r="BF26" s="90"/>
      <c r="BG26" s="90"/>
      <c r="BH26" s="90"/>
      <c r="BI26" s="90"/>
    </row>
    <row r="27" spans="2:61" ht="13.5" customHeight="1">
      <c r="B27" s="544"/>
      <c r="C27" s="544"/>
      <c r="D27" s="173"/>
      <c r="E27" s="108"/>
      <c r="F27" s="242"/>
      <c r="G27" s="109"/>
      <c r="H27" s="109"/>
      <c r="I27" s="109"/>
      <c r="J27" s="109"/>
      <c r="K27" s="109"/>
      <c r="L27" s="109"/>
      <c r="M27" s="109"/>
      <c r="N27" s="109"/>
      <c r="O27" s="19"/>
      <c r="P27" s="14"/>
      <c r="Q27" s="14"/>
      <c r="R27" s="13"/>
      <c r="T27" s="4"/>
      <c r="U27" s="4"/>
      <c r="V27" s="4"/>
      <c r="W27" s="14"/>
      <c r="X27" s="14"/>
      <c r="Y27" s="14"/>
      <c r="Z27" s="14"/>
      <c r="AA27" s="13"/>
      <c r="AB27" s="4"/>
      <c r="AC27" s="4"/>
      <c r="AD27" s="4"/>
      <c r="AE27" s="14"/>
      <c r="AF27" s="14"/>
      <c r="AG27" s="14"/>
      <c r="AH27" s="14"/>
      <c r="AI27" s="13"/>
      <c r="AJ27" s="19"/>
      <c r="AK27" s="19"/>
      <c r="AL27" s="19"/>
      <c r="AM27" s="14"/>
      <c r="AN27" s="14"/>
      <c r="AO27" s="14"/>
      <c r="AP27" s="14"/>
      <c r="AQ27" s="13"/>
      <c r="AR27" s="19"/>
      <c r="AS27" s="19"/>
      <c r="AT27" s="19"/>
      <c r="AU27" s="14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2:61" ht="18" customHeight="1">
      <c r="B28" s="542" t="s">
        <v>27</v>
      </c>
      <c r="C28" s="542"/>
      <c r="D28" s="542"/>
      <c r="E28" s="108"/>
      <c r="F28" s="242">
        <f t="shared" si="0"/>
        <v>11</v>
      </c>
      <c r="G28" s="109">
        <v>8</v>
      </c>
      <c r="H28" s="109">
        <v>3</v>
      </c>
      <c r="I28" s="109">
        <v>10</v>
      </c>
      <c r="J28" s="246">
        <v>0</v>
      </c>
      <c r="K28" s="246">
        <v>0</v>
      </c>
      <c r="L28" s="109">
        <v>1</v>
      </c>
      <c r="M28" s="246">
        <v>0</v>
      </c>
      <c r="N28" s="246">
        <v>0</v>
      </c>
      <c r="O28" s="19"/>
      <c r="P28" s="19"/>
      <c r="Q28" s="19"/>
      <c r="R28" s="4"/>
      <c r="S28" s="4"/>
      <c r="T28" s="4"/>
      <c r="U28" s="4"/>
      <c r="V28" s="4"/>
      <c r="W28" s="19"/>
      <c r="X28" s="19"/>
      <c r="Y28" s="19"/>
      <c r="Z28" s="19"/>
      <c r="AA28" s="13"/>
      <c r="AB28" s="13"/>
      <c r="AC28" s="13"/>
      <c r="AD28" s="13"/>
      <c r="AE28" s="13"/>
      <c r="AF28" s="13"/>
      <c r="AG28" s="13"/>
      <c r="AH28" s="13"/>
      <c r="AI28" s="4"/>
      <c r="AJ28" s="4"/>
      <c r="AK28" s="4"/>
      <c r="AL28" s="4"/>
      <c r="AM28" s="19"/>
      <c r="AN28" s="19"/>
      <c r="AO28" s="19"/>
      <c r="AP28" s="19"/>
      <c r="AQ28" s="13"/>
      <c r="AR28" s="13"/>
      <c r="AS28" s="13"/>
      <c r="AT28" s="13"/>
      <c r="AU28" s="13"/>
      <c r="AV28" s="13"/>
      <c r="AW28" s="13"/>
      <c r="AX28" s="13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2:61" ht="13.5" customHeight="1">
      <c r="B29" s="544"/>
      <c r="C29" s="544"/>
      <c r="D29" s="173"/>
      <c r="E29" s="108"/>
      <c r="F29" s="242"/>
      <c r="G29" s="109"/>
      <c r="H29" s="109"/>
      <c r="I29" s="109"/>
      <c r="J29" s="109"/>
      <c r="K29" s="109"/>
      <c r="L29" s="109"/>
      <c r="M29" s="109"/>
      <c r="N29" s="109"/>
      <c r="O29" s="19"/>
      <c r="P29" s="19"/>
      <c r="Q29" s="19"/>
      <c r="R29" s="4"/>
      <c r="S29" s="4"/>
      <c r="T29" s="4"/>
      <c r="U29" s="4"/>
      <c r="V29" s="4"/>
      <c r="W29" s="19"/>
      <c r="X29" s="19"/>
      <c r="Y29" s="19"/>
      <c r="Z29" s="19"/>
      <c r="AA29" s="4"/>
      <c r="AB29" s="4"/>
      <c r="AC29" s="4"/>
      <c r="AD29" s="4"/>
      <c r="AE29" s="19"/>
      <c r="AF29" s="19"/>
      <c r="AG29" s="19"/>
      <c r="AH29" s="19"/>
      <c r="AI29" s="4"/>
      <c r="AJ29" s="4"/>
      <c r="AK29" s="4"/>
      <c r="AL29" s="4"/>
      <c r="AM29" s="19"/>
      <c r="AN29" s="19"/>
      <c r="AO29" s="19"/>
      <c r="AP29" s="19"/>
      <c r="AQ29" s="13"/>
      <c r="AR29" s="13"/>
      <c r="AS29" s="13"/>
      <c r="AT29" s="13"/>
      <c r="AU29" s="13"/>
      <c r="AV29" s="13"/>
      <c r="AW29" s="13"/>
      <c r="AX29" s="13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2:61" ht="18" customHeight="1">
      <c r="B30" s="542" t="s">
        <v>28</v>
      </c>
      <c r="C30" s="542"/>
      <c r="D30" s="542"/>
      <c r="E30" s="108"/>
      <c r="F30" s="242">
        <f t="shared" si="0"/>
        <v>171</v>
      </c>
      <c r="G30" s="109">
        <v>51</v>
      </c>
      <c r="H30" s="109">
        <v>120</v>
      </c>
      <c r="I30" s="109">
        <v>1</v>
      </c>
      <c r="J30" s="109">
        <v>16</v>
      </c>
      <c r="K30" s="109">
        <v>10</v>
      </c>
      <c r="L30" s="109">
        <v>83</v>
      </c>
      <c r="M30" s="246">
        <v>0</v>
      </c>
      <c r="N30" s="109">
        <v>61</v>
      </c>
      <c r="O30" s="19"/>
      <c r="P30" s="19"/>
      <c r="Q30" s="19"/>
      <c r="R30" s="4"/>
      <c r="S30" s="4"/>
      <c r="T30" s="4"/>
      <c r="U30" s="4"/>
      <c r="V30" s="4"/>
      <c r="W30" s="19"/>
      <c r="X30" s="19"/>
      <c r="Y30" s="19"/>
      <c r="Z30" s="19"/>
      <c r="AA30" s="4"/>
      <c r="AB30" s="4"/>
      <c r="AC30" s="4"/>
      <c r="AD30" s="4"/>
      <c r="AE30" s="19"/>
      <c r="AF30" s="19"/>
      <c r="AG30" s="19"/>
      <c r="AH30" s="19"/>
      <c r="AI30" s="4"/>
      <c r="AJ30" s="4"/>
      <c r="AK30" s="4"/>
      <c r="AL30" s="4"/>
      <c r="AM30" s="19"/>
      <c r="AN30" s="19"/>
      <c r="AO30" s="19"/>
      <c r="AP30" s="19"/>
      <c r="AQ30" s="13"/>
      <c r="AR30" s="13"/>
      <c r="AS30" s="13"/>
      <c r="AT30" s="13"/>
      <c r="AU30" s="13"/>
      <c r="AV30" s="13"/>
      <c r="AW30" s="13"/>
      <c r="AX30" s="13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2:50" ht="13.5" customHeight="1">
      <c r="B31" s="544"/>
      <c r="C31" s="544"/>
      <c r="D31" s="173"/>
      <c r="E31" s="108"/>
      <c r="F31" s="242"/>
      <c r="G31" s="109"/>
      <c r="H31" s="109"/>
      <c r="I31" s="109"/>
      <c r="J31" s="109"/>
      <c r="K31" s="109"/>
      <c r="L31" s="109"/>
      <c r="M31" s="109"/>
      <c r="N31" s="109"/>
      <c r="O31" s="19"/>
      <c r="P31" s="30"/>
      <c r="Q31" s="30"/>
      <c r="R31" s="24"/>
      <c r="S31" s="24"/>
      <c r="T31" s="24"/>
      <c r="U31" s="24"/>
      <c r="V31" s="24"/>
      <c r="W31" s="30"/>
      <c r="X31" s="30"/>
      <c r="Y31" s="30"/>
      <c r="Z31" s="30"/>
      <c r="AA31" s="24"/>
      <c r="AB31" s="24"/>
      <c r="AC31" s="24"/>
      <c r="AD31" s="24"/>
      <c r="AE31" s="30"/>
      <c r="AF31" s="30"/>
      <c r="AG31" s="30"/>
      <c r="AH31" s="30"/>
      <c r="AI31" s="24"/>
      <c r="AJ31" s="24"/>
      <c r="AK31" s="24"/>
      <c r="AL31" s="24"/>
      <c r="AM31" s="30"/>
      <c r="AN31" s="30"/>
      <c r="AO31" s="30"/>
      <c r="AP31" s="30"/>
      <c r="AQ31" s="40"/>
      <c r="AR31" s="40"/>
      <c r="AS31" s="40"/>
      <c r="AT31" s="40"/>
      <c r="AU31" s="40"/>
      <c r="AV31" s="40"/>
      <c r="AW31" s="40"/>
      <c r="AX31" s="40"/>
    </row>
    <row r="32" spans="2:45" ht="18" customHeight="1">
      <c r="B32" s="543" t="s">
        <v>29</v>
      </c>
      <c r="C32" s="543"/>
      <c r="D32" s="543"/>
      <c r="E32" s="226"/>
      <c r="F32" s="242">
        <f t="shared" si="0"/>
        <v>15</v>
      </c>
      <c r="G32" s="109">
        <v>8</v>
      </c>
      <c r="H32" s="109">
        <v>7</v>
      </c>
      <c r="I32" s="109">
        <v>14</v>
      </c>
      <c r="J32" s="246">
        <v>0</v>
      </c>
      <c r="K32" s="109">
        <v>1</v>
      </c>
      <c r="L32" s="246">
        <v>0</v>
      </c>
      <c r="M32" s="246">
        <v>0</v>
      </c>
      <c r="N32" s="246">
        <v>0</v>
      </c>
      <c r="O32" s="1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2:45" ht="13.5" customHeight="1">
      <c r="B33" s="544"/>
      <c r="C33" s="544"/>
      <c r="D33" s="225"/>
      <c r="E33" s="226"/>
      <c r="F33" s="242"/>
      <c r="G33" s="109"/>
      <c r="H33" s="109"/>
      <c r="I33" s="109"/>
      <c r="J33" s="109"/>
      <c r="K33" s="109"/>
      <c r="L33" s="109"/>
      <c r="M33" s="109"/>
      <c r="N33" s="109"/>
      <c r="O33" s="1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2:15" ht="18" customHeight="1">
      <c r="B34" s="542" t="s">
        <v>30</v>
      </c>
      <c r="C34" s="542"/>
      <c r="D34" s="542"/>
      <c r="E34" s="108"/>
      <c r="F34" s="242">
        <f t="shared" si="0"/>
        <v>5</v>
      </c>
      <c r="G34" s="109">
        <v>5</v>
      </c>
      <c r="H34" s="246">
        <v>0</v>
      </c>
      <c r="I34" s="246">
        <v>5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19"/>
    </row>
    <row r="35" spans="1:14" ht="13.5" customHeight="1">
      <c r="A35" s="76"/>
      <c r="B35" s="128"/>
      <c r="C35" s="76"/>
      <c r="D35" s="128"/>
      <c r="E35" s="115"/>
      <c r="F35" s="280"/>
      <c r="G35" s="280"/>
      <c r="H35" s="280"/>
      <c r="I35" s="280"/>
      <c r="J35" s="280"/>
      <c r="K35" s="280"/>
      <c r="L35" s="280"/>
      <c r="M35" s="280"/>
      <c r="N35" s="280"/>
    </row>
    <row r="36" ht="13.5" customHeight="1">
      <c r="A36" s="154" t="s">
        <v>635</v>
      </c>
    </row>
    <row r="37" ht="13.5" customHeight="1">
      <c r="A37" s="154" t="s">
        <v>636</v>
      </c>
    </row>
    <row r="38" ht="18" customHeight="1"/>
    <row r="39" ht="18" customHeight="1"/>
    <row r="40" ht="18" customHeight="1"/>
    <row r="41" spans="15:18" ht="18" customHeight="1">
      <c r="O41" s="14"/>
      <c r="P41" s="48"/>
      <c r="Q41" s="48"/>
      <c r="R41" s="43"/>
    </row>
    <row r="42" spans="15:18" ht="7.5" customHeight="1">
      <c r="O42" s="14"/>
      <c r="P42" s="48"/>
      <c r="Q42" s="48"/>
      <c r="R42" s="43"/>
    </row>
    <row r="43" spans="15:18" ht="9.75" customHeight="1">
      <c r="O43" s="14"/>
      <c r="P43" s="48"/>
      <c r="Q43" s="48"/>
      <c r="R43" s="43"/>
    </row>
    <row r="44" spans="15:18" ht="9.75" customHeight="1">
      <c r="O44" s="14"/>
      <c r="P44" s="51"/>
      <c r="Q44" s="51"/>
      <c r="R44" s="52"/>
    </row>
    <row r="45" spans="15:18" ht="7.5" customHeight="1">
      <c r="O45" s="14"/>
      <c r="P45" s="51"/>
      <c r="Q45" s="51"/>
      <c r="R45" s="52"/>
    </row>
    <row r="46" spans="15:18" ht="9.75" customHeight="1">
      <c r="O46" s="14"/>
      <c r="P46" s="48"/>
      <c r="Q46" s="48"/>
      <c r="R46" s="43"/>
    </row>
    <row r="47" spans="15:18" ht="9.75" customHeight="1">
      <c r="O47" s="14"/>
      <c r="P47" s="54"/>
      <c r="Q47" s="54"/>
      <c r="R47" s="43"/>
    </row>
    <row r="48" spans="15:18" ht="7.5" customHeight="1">
      <c r="O48" s="35"/>
      <c r="P48" s="48"/>
      <c r="Q48" s="48"/>
      <c r="R48" s="43"/>
    </row>
    <row r="49" spans="15:18" ht="9.75" customHeight="1">
      <c r="O49" s="28"/>
      <c r="P49" s="48"/>
      <c r="Q49" s="48"/>
      <c r="R49" s="43"/>
    </row>
    <row r="50" ht="9.75" customHeight="1">
      <c r="O50" s="14"/>
    </row>
    <row r="51" ht="7.5" customHeight="1">
      <c r="O51" s="14"/>
    </row>
    <row r="52" ht="9.75" customHeight="1">
      <c r="O52" s="14"/>
    </row>
    <row r="53" ht="9.75" customHeight="1">
      <c r="O53" s="14"/>
    </row>
    <row r="54" ht="7.5" customHeight="1">
      <c r="O54" s="14"/>
    </row>
    <row r="55" ht="9.75" customHeight="1">
      <c r="O55" s="28"/>
    </row>
    <row r="56" ht="9.75" customHeight="1">
      <c r="O56" s="14"/>
    </row>
    <row r="57" ht="7.5" customHeight="1">
      <c r="O57" s="14"/>
    </row>
    <row r="58" ht="9.75" customHeight="1">
      <c r="O58" s="14"/>
    </row>
    <row r="59" ht="9.75" customHeight="1">
      <c r="O59" s="14"/>
    </row>
    <row r="60" ht="7.5" customHeight="1">
      <c r="O60" s="14"/>
    </row>
    <row r="61" ht="9.75" customHeight="1">
      <c r="O61" s="14"/>
    </row>
    <row r="62" ht="9.75" customHeight="1">
      <c r="O62" s="14"/>
    </row>
    <row r="63" ht="7.5" customHeight="1">
      <c r="O63" s="14"/>
    </row>
    <row r="64" ht="9.75" customHeight="1">
      <c r="O64" s="14"/>
    </row>
    <row r="65" ht="9.75" customHeight="1"/>
    <row r="66" ht="7.5" customHeight="1"/>
    <row r="67" ht="9.75" customHeight="1"/>
    <row r="68" ht="9.75" customHeight="1"/>
    <row r="69" ht="5.25" customHeight="1"/>
    <row r="70" ht="13.5" customHeight="1"/>
    <row r="71" ht="13.5" customHeight="1"/>
    <row r="72" ht="13.5" customHeight="1"/>
    <row r="73" ht="4.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7">
    <mergeCell ref="B34:D34"/>
    <mergeCell ref="A1:N1"/>
    <mergeCell ref="B22:D22"/>
    <mergeCell ref="B24:D24"/>
    <mergeCell ref="B26:D26"/>
    <mergeCell ref="B31:C31"/>
    <mergeCell ref="B33:C33"/>
    <mergeCell ref="B27:C27"/>
    <mergeCell ref="B29:C29"/>
    <mergeCell ref="B28:D28"/>
    <mergeCell ref="B30:D30"/>
    <mergeCell ref="B32:D32"/>
    <mergeCell ref="I4:N4"/>
    <mergeCell ref="B23:C23"/>
    <mergeCell ref="B25:C25"/>
    <mergeCell ref="A4:D5"/>
    <mergeCell ref="F4:H4"/>
  </mergeCells>
  <printOptions/>
  <pageMargins left="0.7874015748031497" right="0.3937007874015748" top="0.7874015748031497" bottom="0.1968503937007874" header="0.3937007874015748" footer="0.1968503937007874"/>
  <pageSetup firstPageNumber="202" useFirstPageNumber="1" horizontalDpi="300" verticalDpi="3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97"/>
  <sheetViews>
    <sheetView zoomScalePageLayoutView="0" workbookViewId="0" topLeftCell="A4">
      <selection activeCell="BC5" sqref="BC5"/>
    </sheetView>
  </sheetViews>
  <sheetFormatPr defaultColWidth="15.625" defaultRowHeight="13.5"/>
  <cols>
    <col min="1" max="1" width="1.00390625" style="7" customWidth="1"/>
    <col min="2" max="2" width="3.00390625" style="7" customWidth="1"/>
    <col min="3" max="4" width="2.00390625" style="7" customWidth="1"/>
    <col min="5" max="5" width="3.00390625" style="7" customWidth="1"/>
    <col min="6" max="7" width="1.00390625" style="7" customWidth="1"/>
    <col min="8" max="8" width="3.00390625" style="7" customWidth="1"/>
    <col min="9" max="13" width="2.00390625" style="7" customWidth="1"/>
    <col min="14" max="14" width="0.74609375" style="7" customWidth="1"/>
    <col min="15" max="15" width="1.625" style="7" customWidth="1"/>
    <col min="16" max="46" width="2.00390625" style="7" customWidth="1"/>
    <col min="47" max="47" width="2.125" style="7" customWidth="1"/>
    <col min="48" max="56" width="2.00390625" style="7" customWidth="1"/>
    <col min="57" max="61" width="1.37890625" style="7" customWidth="1"/>
    <col min="62" max="62" width="2.125" style="7" customWidth="1"/>
    <col min="63" max="72" width="1.37890625" style="7" customWidth="1"/>
    <col min="73" max="16384" width="15.625" style="7" customWidth="1"/>
  </cols>
  <sheetData>
    <row r="1" spans="2:60" ht="18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61" t="s">
        <v>653</v>
      </c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ht="15" customHeight="1"/>
    <row r="3" spans="1:51" ht="15" customHeight="1" thickBot="1">
      <c r="A3" s="57" t="s">
        <v>485</v>
      </c>
      <c r="D3" s="58"/>
      <c r="F3" s="59"/>
      <c r="G3" s="60"/>
      <c r="H3" s="60"/>
      <c r="L3" s="59"/>
      <c r="M3" s="59"/>
      <c r="N3" s="59"/>
      <c r="O3" s="59"/>
      <c r="P3" s="59"/>
      <c r="AG3" s="57"/>
      <c r="AM3" s="44" t="s">
        <v>486</v>
      </c>
      <c r="AY3" s="21"/>
    </row>
    <row r="4" spans="1:60" ht="18" customHeight="1">
      <c r="A4" s="329" t="s">
        <v>487</v>
      </c>
      <c r="B4" s="329"/>
      <c r="C4" s="329"/>
      <c r="D4" s="329"/>
      <c r="E4" s="329"/>
      <c r="F4" s="329"/>
      <c r="G4" s="330"/>
      <c r="H4" s="374" t="s">
        <v>488</v>
      </c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5"/>
      <c r="AA4" s="335" t="s">
        <v>489</v>
      </c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8" customHeight="1">
      <c r="A5" s="331"/>
      <c r="B5" s="331"/>
      <c r="C5" s="331"/>
      <c r="D5" s="331"/>
      <c r="E5" s="331"/>
      <c r="F5" s="331"/>
      <c r="G5" s="332"/>
      <c r="H5" s="325" t="s">
        <v>490</v>
      </c>
      <c r="I5" s="325"/>
      <c r="J5" s="325"/>
      <c r="K5" s="325"/>
      <c r="L5" s="325"/>
      <c r="M5" s="325"/>
      <c r="N5" s="326" t="s">
        <v>491</v>
      </c>
      <c r="O5" s="370"/>
      <c r="P5" s="370"/>
      <c r="Q5" s="370"/>
      <c r="R5" s="370"/>
      <c r="S5" s="370"/>
      <c r="T5" s="371"/>
      <c r="U5" s="325" t="s">
        <v>492</v>
      </c>
      <c r="V5" s="325"/>
      <c r="W5" s="325"/>
      <c r="X5" s="325"/>
      <c r="Y5" s="325"/>
      <c r="Z5" s="325"/>
      <c r="AA5" s="325" t="s">
        <v>490</v>
      </c>
      <c r="AB5" s="325"/>
      <c r="AC5" s="325"/>
      <c r="AD5" s="325"/>
      <c r="AE5" s="325"/>
      <c r="AF5" s="325"/>
      <c r="AG5" s="325" t="s">
        <v>491</v>
      </c>
      <c r="AH5" s="325"/>
      <c r="AI5" s="325"/>
      <c r="AJ5" s="325"/>
      <c r="AK5" s="325"/>
      <c r="AL5" s="325"/>
      <c r="AM5" s="325" t="s">
        <v>492</v>
      </c>
      <c r="AN5" s="325"/>
      <c r="AO5" s="325"/>
      <c r="AP5" s="325"/>
      <c r="AQ5" s="325"/>
      <c r="AR5" s="326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ht="18" customHeight="1">
      <c r="A6" s="364" t="s">
        <v>82</v>
      </c>
      <c r="B6" s="364"/>
      <c r="C6" s="364"/>
      <c r="D6" s="364"/>
      <c r="E6" s="364"/>
      <c r="F6" s="364"/>
      <c r="G6" s="365"/>
      <c r="H6" s="323">
        <v>144889</v>
      </c>
      <c r="I6" s="323"/>
      <c r="J6" s="323"/>
      <c r="K6" s="323"/>
      <c r="L6" s="323"/>
      <c r="M6" s="323"/>
      <c r="N6" s="4"/>
      <c r="O6" s="323">
        <v>69178</v>
      </c>
      <c r="P6" s="323"/>
      <c r="Q6" s="323"/>
      <c r="R6" s="323"/>
      <c r="S6" s="323"/>
      <c r="T6" s="323"/>
      <c r="U6" s="323">
        <v>75711</v>
      </c>
      <c r="V6" s="323"/>
      <c r="W6" s="323"/>
      <c r="X6" s="323"/>
      <c r="Y6" s="323"/>
      <c r="Z6" s="323"/>
      <c r="AA6" s="323">
        <v>2188</v>
      </c>
      <c r="AB6" s="323"/>
      <c r="AC6" s="323"/>
      <c r="AD6" s="323"/>
      <c r="AE6" s="323"/>
      <c r="AF6" s="323"/>
      <c r="AG6" s="323">
        <v>1076</v>
      </c>
      <c r="AH6" s="323"/>
      <c r="AI6" s="323"/>
      <c r="AJ6" s="323"/>
      <c r="AK6" s="323"/>
      <c r="AL6" s="323"/>
      <c r="AM6" s="323">
        <v>1112</v>
      </c>
      <c r="AN6" s="323"/>
      <c r="AO6" s="323"/>
      <c r="AP6" s="323"/>
      <c r="AQ6" s="323"/>
      <c r="AR6" s="323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44" ht="18" customHeight="1">
      <c r="A7" s="362" t="s">
        <v>139</v>
      </c>
      <c r="B7" s="362"/>
      <c r="C7" s="362"/>
      <c r="D7" s="362"/>
      <c r="E7" s="362"/>
      <c r="F7" s="362"/>
      <c r="G7" s="363"/>
      <c r="H7" s="323">
        <v>147017</v>
      </c>
      <c r="I7" s="323"/>
      <c r="J7" s="323"/>
      <c r="K7" s="323"/>
      <c r="L7" s="323"/>
      <c r="M7" s="323"/>
      <c r="N7" s="4"/>
      <c r="O7" s="323">
        <v>70114</v>
      </c>
      <c r="P7" s="323"/>
      <c r="Q7" s="323"/>
      <c r="R7" s="323"/>
      <c r="S7" s="323"/>
      <c r="T7" s="323"/>
      <c r="U7" s="323">
        <v>76903</v>
      </c>
      <c r="V7" s="323"/>
      <c r="W7" s="323"/>
      <c r="X7" s="323"/>
      <c r="Y7" s="323"/>
      <c r="Z7" s="323"/>
      <c r="AA7" s="323">
        <v>2128</v>
      </c>
      <c r="AB7" s="323"/>
      <c r="AC7" s="323"/>
      <c r="AD7" s="323"/>
      <c r="AE7" s="323"/>
      <c r="AF7" s="323"/>
      <c r="AG7" s="373">
        <v>936</v>
      </c>
      <c r="AH7" s="373"/>
      <c r="AI7" s="373"/>
      <c r="AJ7" s="373"/>
      <c r="AK7" s="373"/>
      <c r="AL7" s="373"/>
      <c r="AM7" s="323">
        <v>1192</v>
      </c>
      <c r="AN7" s="323"/>
      <c r="AO7" s="323"/>
      <c r="AP7" s="323"/>
      <c r="AQ7" s="323"/>
      <c r="AR7" s="323"/>
    </row>
    <row r="8" spans="1:44" ht="18" customHeight="1">
      <c r="A8" s="362" t="s">
        <v>519</v>
      </c>
      <c r="B8" s="362"/>
      <c r="C8" s="362"/>
      <c r="D8" s="362"/>
      <c r="E8" s="362"/>
      <c r="F8" s="362"/>
      <c r="G8" s="363"/>
      <c r="H8" s="323">
        <v>148543</v>
      </c>
      <c r="I8" s="323"/>
      <c r="J8" s="323"/>
      <c r="K8" s="323"/>
      <c r="L8" s="323"/>
      <c r="M8" s="323"/>
      <c r="N8" s="4"/>
      <c r="O8" s="323">
        <v>70973</v>
      </c>
      <c r="P8" s="323"/>
      <c r="Q8" s="323"/>
      <c r="R8" s="323"/>
      <c r="S8" s="323"/>
      <c r="T8" s="323"/>
      <c r="U8" s="323">
        <v>77570</v>
      </c>
      <c r="V8" s="323"/>
      <c r="W8" s="323"/>
      <c r="X8" s="323"/>
      <c r="Y8" s="323"/>
      <c r="Z8" s="323"/>
      <c r="AA8" s="323">
        <v>1526</v>
      </c>
      <c r="AB8" s="323"/>
      <c r="AC8" s="323"/>
      <c r="AD8" s="323"/>
      <c r="AE8" s="323"/>
      <c r="AF8" s="323"/>
      <c r="AG8" s="373">
        <v>859</v>
      </c>
      <c r="AH8" s="373"/>
      <c r="AI8" s="373"/>
      <c r="AJ8" s="373"/>
      <c r="AK8" s="373"/>
      <c r="AL8" s="373"/>
      <c r="AM8" s="373">
        <v>667</v>
      </c>
      <c r="AN8" s="373"/>
      <c r="AO8" s="373"/>
      <c r="AP8" s="373"/>
      <c r="AQ8" s="373"/>
      <c r="AR8" s="373"/>
    </row>
    <row r="9" spans="1:44" ht="18" customHeight="1">
      <c r="A9" s="362" t="s">
        <v>140</v>
      </c>
      <c r="B9" s="362"/>
      <c r="C9" s="362"/>
      <c r="D9" s="362"/>
      <c r="E9" s="362"/>
      <c r="F9" s="362"/>
      <c r="G9" s="363"/>
      <c r="H9" s="323">
        <v>149982</v>
      </c>
      <c r="I9" s="323"/>
      <c r="J9" s="323"/>
      <c r="K9" s="323"/>
      <c r="L9" s="323"/>
      <c r="M9" s="323"/>
      <c r="N9" s="4"/>
      <c r="O9" s="323">
        <v>71529</v>
      </c>
      <c r="P9" s="323"/>
      <c r="Q9" s="323"/>
      <c r="R9" s="323"/>
      <c r="S9" s="323"/>
      <c r="T9" s="323"/>
      <c r="U9" s="323">
        <v>78453</v>
      </c>
      <c r="V9" s="323"/>
      <c r="W9" s="323"/>
      <c r="X9" s="323"/>
      <c r="Y9" s="323"/>
      <c r="Z9" s="323"/>
      <c r="AA9" s="323">
        <v>1439</v>
      </c>
      <c r="AB9" s="323"/>
      <c r="AC9" s="323"/>
      <c r="AD9" s="323"/>
      <c r="AE9" s="323"/>
      <c r="AF9" s="323"/>
      <c r="AG9" s="373">
        <v>556</v>
      </c>
      <c r="AH9" s="373"/>
      <c r="AI9" s="373"/>
      <c r="AJ9" s="373"/>
      <c r="AK9" s="373"/>
      <c r="AL9" s="373"/>
      <c r="AM9" s="373">
        <v>883</v>
      </c>
      <c r="AN9" s="373"/>
      <c r="AO9" s="373"/>
      <c r="AP9" s="373"/>
      <c r="AQ9" s="373"/>
      <c r="AR9" s="373"/>
    </row>
    <row r="10" spans="1:44" ht="18" customHeight="1">
      <c r="A10" s="362" t="s">
        <v>141</v>
      </c>
      <c r="B10" s="362"/>
      <c r="C10" s="362"/>
      <c r="D10" s="362"/>
      <c r="E10" s="362"/>
      <c r="F10" s="362"/>
      <c r="G10" s="363"/>
      <c r="H10" s="323">
        <v>152650</v>
      </c>
      <c r="I10" s="323"/>
      <c r="J10" s="323"/>
      <c r="K10" s="323"/>
      <c r="L10" s="323"/>
      <c r="M10" s="323"/>
      <c r="N10" s="4"/>
      <c r="O10" s="323">
        <v>72769</v>
      </c>
      <c r="P10" s="323"/>
      <c r="Q10" s="323"/>
      <c r="R10" s="323"/>
      <c r="S10" s="323"/>
      <c r="T10" s="323"/>
      <c r="U10" s="323">
        <v>79881</v>
      </c>
      <c r="V10" s="323"/>
      <c r="W10" s="323"/>
      <c r="X10" s="323"/>
      <c r="Y10" s="323"/>
      <c r="Z10" s="323"/>
      <c r="AA10" s="323">
        <v>2668</v>
      </c>
      <c r="AB10" s="323"/>
      <c r="AC10" s="323"/>
      <c r="AD10" s="323"/>
      <c r="AE10" s="323"/>
      <c r="AF10" s="323"/>
      <c r="AG10" s="323">
        <v>1240</v>
      </c>
      <c r="AH10" s="323"/>
      <c r="AI10" s="323"/>
      <c r="AJ10" s="323"/>
      <c r="AK10" s="323"/>
      <c r="AL10" s="323"/>
      <c r="AM10" s="323">
        <v>1428</v>
      </c>
      <c r="AN10" s="323"/>
      <c r="AO10" s="323"/>
      <c r="AP10" s="323"/>
      <c r="AQ10" s="323"/>
      <c r="AR10" s="323"/>
    </row>
    <row r="11" spans="1:60" ht="18" customHeight="1">
      <c r="A11" s="362" t="s">
        <v>518</v>
      </c>
      <c r="B11" s="362"/>
      <c r="C11" s="362"/>
      <c r="D11" s="362"/>
      <c r="E11" s="362"/>
      <c r="F11" s="362"/>
      <c r="G11" s="363"/>
      <c r="H11" s="323">
        <v>154558</v>
      </c>
      <c r="I11" s="323"/>
      <c r="J11" s="323"/>
      <c r="K11" s="323"/>
      <c r="L11" s="323"/>
      <c r="M11" s="323"/>
      <c r="N11" s="4"/>
      <c r="O11" s="323">
        <v>73585</v>
      </c>
      <c r="P11" s="323"/>
      <c r="Q11" s="323"/>
      <c r="R11" s="323"/>
      <c r="S11" s="323"/>
      <c r="T11" s="323"/>
      <c r="U11" s="323">
        <v>80973</v>
      </c>
      <c r="V11" s="323"/>
      <c r="W11" s="323"/>
      <c r="X11" s="323"/>
      <c r="Y11" s="323"/>
      <c r="Z11" s="323"/>
      <c r="AA11" s="323">
        <v>1908</v>
      </c>
      <c r="AB11" s="323"/>
      <c r="AC11" s="323"/>
      <c r="AD11" s="323"/>
      <c r="AE11" s="323"/>
      <c r="AF11" s="323"/>
      <c r="AG11" s="373">
        <v>816</v>
      </c>
      <c r="AH11" s="373"/>
      <c r="AI11" s="373"/>
      <c r="AJ11" s="373"/>
      <c r="AK11" s="373"/>
      <c r="AL11" s="373"/>
      <c r="AM11" s="323">
        <v>1092</v>
      </c>
      <c r="AN11" s="323"/>
      <c r="AO11" s="323"/>
      <c r="AP11" s="323"/>
      <c r="AQ11" s="323"/>
      <c r="AR11" s="32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44" ht="18" customHeight="1">
      <c r="A12" s="362" t="s">
        <v>142</v>
      </c>
      <c r="B12" s="362"/>
      <c r="C12" s="362"/>
      <c r="D12" s="362"/>
      <c r="E12" s="362"/>
      <c r="F12" s="362"/>
      <c r="G12" s="363"/>
      <c r="H12" s="338">
        <v>157151</v>
      </c>
      <c r="I12" s="323"/>
      <c r="J12" s="323"/>
      <c r="K12" s="323"/>
      <c r="L12" s="323"/>
      <c r="M12" s="323"/>
      <c r="N12" s="4"/>
      <c r="O12" s="323">
        <v>74705</v>
      </c>
      <c r="P12" s="323"/>
      <c r="Q12" s="323"/>
      <c r="R12" s="323"/>
      <c r="S12" s="323"/>
      <c r="T12" s="323"/>
      <c r="U12" s="323">
        <v>82446</v>
      </c>
      <c r="V12" s="323"/>
      <c r="W12" s="323"/>
      <c r="X12" s="323"/>
      <c r="Y12" s="323"/>
      <c r="Z12" s="323"/>
      <c r="AA12" s="323">
        <v>2593</v>
      </c>
      <c r="AB12" s="323"/>
      <c r="AC12" s="323"/>
      <c r="AD12" s="323"/>
      <c r="AE12" s="323"/>
      <c r="AF12" s="323"/>
      <c r="AG12" s="323">
        <v>1120</v>
      </c>
      <c r="AH12" s="323"/>
      <c r="AI12" s="323"/>
      <c r="AJ12" s="323"/>
      <c r="AK12" s="323"/>
      <c r="AL12" s="323"/>
      <c r="AM12" s="323">
        <v>1473</v>
      </c>
      <c r="AN12" s="323"/>
      <c r="AO12" s="323"/>
      <c r="AP12" s="323"/>
      <c r="AQ12" s="323"/>
      <c r="AR12" s="323"/>
    </row>
    <row r="13" spans="1:53" ht="18" customHeight="1">
      <c r="A13" s="362" t="s">
        <v>143</v>
      </c>
      <c r="B13" s="362"/>
      <c r="C13" s="362"/>
      <c r="D13" s="362"/>
      <c r="E13" s="362"/>
      <c r="F13" s="362"/>
      <c r="G13" s="363"/>
      <c r="H13" s="323">
        <f>SUM(O13:Z13)</f>
        <v>159544</v>
      </c>
      <c r="I13" s="323"/>
      <c r="J13" s="323"/>
      <c r="K13" s="323"/>
      <c r="L13" s="323"/>
      <c r="M13" s="323"/>
      <c r="N13" s="4"/>
      <c r="O13" s="323">
        <v>75760</v>
      </c>
      <c r="P13" s="323"/>
      <c r="Q13" s="323"/>
      <c r="R13" s="323"/>
      <c r="S13" s="323"/>
      <c r="T13" s="323"/>
      <c r="U13" s="323">
        <v>83784</v>
      </c>
      <c r="V13" s="323"/>
      <c r="W13" s="323"/>
      <c r="X13" s="323"/>
      <c r="Y13" s="323"/>
      <c r="Z13" s="323"/>
      <c r="AA13" s="323">
        <f>SUM(AG13:AR13)</f>
        <v>2393</v>
      </c>
      <c r="AB13" s="323"/>
      <c r="AC13" s="323"/>
      <c r="AD13" s="323"/>
      <c r="AE13" s="323"/>
      <c r="AF13" s="323"/>
      <c r="AG13" s="323">
        <f>O13-O12</f>
        <v>1055</v>
      </c>
      <c r="AH13" s="323"/>
      <c r="AI13" s="323"/>
      <c r="AJ13" s="323"/>
      <c r="AK13" s="323"/>
      <c r="AL13" s="323"/>
      <c r="AM13" s="323">
        <f>U13-U12</f>
        <v>1338</v>
      </c>
      <c r="AN13" s="323"/>
      <c r="AO13" s="323"/>
      <c r="AP13" s="323"/>
      <c r="AQ13" s="323"/>
      <c r="AR13" s="323"/>
      <c r="BA13" s="21"/>
    </row>
    <row r="14" spans="1:53" ht="18" customHeight="1">
      <c r="A14" s="368" t="s">
        <v>517</v>
      </c>
      <c r="B14" s="368"/>
      <c r="C14" s="368"/>
      <c r="D14" s="368"/>
      <c r="E14" s="368"/>
      <c r="F14" s="368"/>
      <c r="G14" s="369"/>
      <c r="H14" s="338">
        <f>SUM(O14:Z14)</f>
        <v>161488</v>
      </c>
      <c r="I14" s="323"/>
      <c r="J14" s="323"/>
      <c r="K14" s="323"/>
      <c r="L14" s="323"/>
      <c r="M14" s="323"/>
      <c r="N14" s="4"/>
      <c r="O14" s="323">
        <v>76667</v>
      </c>
      <c r="P14" s="323"/>
      <c r="Q14" s="323"/>
      <c r="R14" s="323"/>
      <c r="S14" s="323"/>
      <c r="T14" s="323"/>
      <c r="U14" s="323">
        <v>84821</v>
      </c>
      <c r="V14" s="323"/>
      <c r="W14" s="323"/>
      <c r="X14" s="323"/>
      <c r="Y14" s="323"/>
      <c r="Z14" s="323"/>
      <c r="AA14" s="323">
        <f>SUM(AG14:AR14)</f>
        <v>1944</v>
      </c>
      <c r="AB14" s="323"/>
      <c r="AC14" s="323"/>
      <c r="AD14" s="323"/>
      <c r="AE14" s="323"/>
      <c r="AF14" s="323"/>
      <c r="AG14" s="323">
        <v>907</v>
      </c>
      <c r="AH14" s="323"/>
      <c r="AI14" s="323"/>
      <c r="AJ14" s="323"/>
      <c r="AK14" s="323"/>
      <c r="AL14" s="323"/>
      <c r="AM14" s="323">
        <v>1037</v>
      </c>
      <c r="AN14" s="323"/>
      <c r="AO14" s="323"/>
      <c r="AP14" s="323"/>
      <c r="AQ14" s="323"/>
      <c r="AR14" s="323"/>
      <c r="BA14" s="21"/>
    </row>
    <row r="15" spans="1:53" ht="18" customHeight="1">
      <c r="A15" s="366" t="s">
        <v>43</v>
      </c>
      <c r="B15" s="366"/>
      <c r="C15" s="366"/>
      <c r="D15" s="366"/>
      <c r="E15" s="366"/>
      <c r="F15" s="366"/>
      <c r="G15" s="367"/>
      <c r="H15" s="372">
        <f>SUM(O15:Z15)</f>
        <v>162875</v>
      </c>
      <c r="I15" s="327"/>
      <c r="J15" s="327"/>
      <c r="K15" s="327"/>
      <c r="L15" s="327"/>
      <c r="M15" s="327"/>
      <c r="N15" s="73">
        <v>0</v>
      </c>
      <c r="O15" s="327">
        <v>77222</v>
      </c>
      <c r="P15" s="327"/>
      <c r="Q15" s="327"/>
      <c r="R15" s="327"/>
      <c r="S15" s="327"/>
      <c r="T15" s="327"/>
      <c r="U15" s="327">
        <v>85653</v>
      </c>
      <c r="V15" s="327"/>
      <c r="W15" s="327"/>
      <c r="X15" s="327"/>
      <c r="Y15" s="327"/>
      <c r="Z15" s="327"/>
      <c r="AA15" s="327">
        <f>SUM(AG15:AR15)</f>
        <v>1387</v>
      </c>
      <c r="AB15" s="327"/>
      <c r="AC15" s="327"/>
      <c r="AD15" s="327"/>
      <c r="AE15" s="327"/>
      <c r="AF15" s="327"/>
      <c r="AG15" s="327">
        <v>555</v>
      </c>
      <c r="AH15" s="327"/>
      <c r="AI15" s="327"/>
      <c r="AJ15" s="327"/>
      <c r="AK15" s="327"/>
      <c r="AL15" s="327"/>
      <c r="AM15" s="327">
        <v>832</v>
      </c>
      <c r="AN15" s="327"/>
      <c r="AO15" s="327"/>
      <c r="AP15" s="327"/>
      <c r="AQ15" s="327"/>
      <c r="AR15" s="327"/>
      <c r="BA15" s="21"/>
    </row>
    <row r="16" spans="1:60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6.5" customHeight="1" thickBot="1">
      <c r="A18" s="57" t="s">
        <v>493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44" t="s">
        <v>83</v>
      </c>
      <c r="AL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8" customHeight="1">
      <c r="A19" s="74"/>
      <c r="B19" s="329" t="s">
        <v>494</v>
      </c>
      <c r="C19" s="329"/>
      <c r="D19" s="329"/>
      <c r="E19" s="329"/>
      <c r="F19" s="75"/>
      <c r="G19" s="347" t="s">
        <v>495</v>
      </c>
      <c r="H19" s="329"/>
      <c r="I19" s="329"/>
      <c r="J19" s="329"/>
      <c r="K19" s="329"/>
      <c r="L19" s="329"/>
      <c r="M19" s="329"/>
      <c r="N19" s="330"/>
      <c r="O19" s="334" t="s">
        <v>496</v>
      </c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 t="s">
        <v>497</v>
      </c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5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9"/>
      <c r="BD19" s="29"/>
      <c r="BE19" s="29"/>
      <c r="BF19" s="19"/>
      <c r="BG19" s="19"/>
      <c r="BH19" s="19"/>
    </row>
    <row r="20" spans="1:60" ht="18" customHeight="1">
      <c r="A20" s="76"/>
      <c r="B20" s="331"/>
      <c r="C20" s="331"/>
      <c r="D20" s="331"/>
      <c r="E20" s="331"/>
      <c r="F20" s="77"/>
      <c r="G20" s="348"/>
      <c r="H20" s="331"/>
      <c r="I20" s="331"/>
      <c r="J20" s="331"/>
      <c r="K20" s="331"/>
      <c r="L20" s="331"/>
      <c r="M20" s="331"/>
      <c r="N20" s="332"/>
      <c r="O20" s="325" t="s">
        <v>498</v>
      </c>
      <c r="P20" s="325"/>
      <c r="Q20" s="325"/>
      <c r="R20" s="325"/>
      <c r="S20" s="325"/>
      <c r="T20" s="325" t="s">
        <v>491</v>
      </c>
      <c r="U20" s="325"/>
      <c r="V20" s="325"/>
      <c r="W20" s="325"/>
      <c r="X20" s="325"/>
      <c r="Y20" s="325" t="s">
        <v>492</v>
      </c>
      <c r="Z20" s="325"/>
      <c r="AA20" s="325"/>
      <c r="AB20" s="325"/>
      <c r="AC20" s="325"/>
      <c r="AD20" s="325" t="s">
        <v>498</v>
      </c>
      <c r="AE20" s="325"/>
      <c r="AF20" s="325"/>
      <c r="AG20" s="325"/>
      <c r="AH20" s="325"/>
      <c r="AI20" s="325" t="s">
        <v>491</v>
      </c>
      <c r="AJ20" s="325"/>
      <c r="AK20" s="325"/>
      <c r="AL20" s="325"/>
      <c r="AM20" s="325"/>
      <c r="AN20" s="325" t="s">
        <v>492</v>
      </c>
      <c r="AO20" s="325"/>
      <c r="AP20" s="325"/>
      <c r="AQ20" s="325"/>
      <c r="AR20" s="326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9"/>
      <c r="BD20" s="29"/>
      <c r="BE20" s="29"/>
      <c r="BF20" s="19"/>
      <c r="BG20" s="19"/>
      <c r="BH20" s="19"/>
    </row>
    <row r="21" spans="2:62" ht="16.5" customHeight="1">
      <c r="B21" s="350" t="s">
        <v>499</v>
      </c>
      <c r="C21" s="350"/>
      <c r="D21" s="350"/>
      <c r="E21" s="350"/>
      <c r="F21" s="79"/>
      <c r="H21" s="354"/>
      <c r="I21" s="354"/>
      <c r="J21" s="354"/>
      <c r="K21" s="354"/>
      <c r="L21" s="354"/>
      <c r="M21" s="354"/>
      <c r="N21" s="80"/>
      <c r="O21" s="345">
        <f>SUM(O23:O48)</f>
        <v>162875</v>
      </c>
      <c r="P21" s="346"/>
      <c r="Q21" s="346"/>
      <c r="R21" s="346"/>
      <c r="S21" s="346"/>
      <c r="T21" s="324">
        <f>SUM(T23:T48)</f>
        <v>77222</v>
      </c>
      <c r="U21" s="324"/>
      <c r="V21" s="324"/>
      <c r="W21" s="324"/>
      <c r="X21" s="324"/>
      <c r="Y21" s="324">
        <f>SUM(Y23:Y48)</f>
        <v>85653</v>
      </c>
      <c r="Z21" s="324"/>
      <c r="AA21" s="324"/>
      <c r="AB21" s="324"/>
      <c r="AC21" s="324"/>
      <c r="AD21" s="336">
        <f>O21-AV21</f>
        <v>1387</v>
      </c>
      <c r="AE21" s="336"/>
      <c r="AF21" s="336"/>
      <c r="AG21" s="336"/>
      <c r="AH21" s="336"/>
      <c r="AI21" s="336">
        <f>T21-BA21</f>
        <v>555</v>
      </c>
      <c r="AJ21" s="336"/>
      <c r="AK21" s="336"/>
      <c r="AL21" s="336"/>
      <c r="AM21" s="336"/>
      <c r="AN21" s="337">
        <f>Y21-BF21</f>
        <v>832</v>
      </c>
      <c r="AO21" s="337"/>
      <c r="AP21" s="337"/>
      <c r="AQ21" s="337"/>
      <c r="AR21" s="337"/>
      <c r="AS21" s="19"/>
      <c r="AT21" s="19"/>
      <c r="AU21" s="19"/>
      <c r="AV21" s="324">
        <f>SUM(AV23:AV48)</f>
        <v>161488</v>
      </c>
      <c r="AW21" s="324"/>
      <c r="AX21" s="324"/>
      <c r="AY21" s="324"/>
      <c r="AZ21" s="324"/>
      <c r="BA21" s="324">
        <f>SUM(BA23:BA48)</f>
        <v>76667</v>
      </c>
      <c r="BB21" s="324"/>
      <c r="BC21" s="324"/>
      <c r="BD21" s="324"/>
      <c r="BE21" s="324"/>
      <c r="BF21" s="324">
        <f>SUM(BF23:BF48)</f>
        <v>84821</v>
      </c>
      <c r="BG21" s="324"/>
      <c r="BH21" s="324"/>
      <c r="BI21" s="324"/>
      <c r="BJ21" s="324"/>
    </row>
    <row r="22" spans="2:60" ht="16.5" customHeight="1">
      <c r="B22" s="349"/>
      <c r="C22" s="349"/>
      <c r="D22" s="349"/>
      <c r="E22" s="349"/>
      <c r="F22" s="79"/>
      <c r="H22" s="349"/>
      <c r="I22" s="349"/>
      <c r="J22" s="349"/>
      <c r="K22" s="349"/>
      <c r="L22" s="349"/>
      <c r="M22" s="349"/>
      <c r="N22" s="69"/>
      <c r="O22" s="81"/>
      <c r="P22" s="82"/>
      <c r="Q22" s="19"/>
      <c r="R22" s="19"/>
      <c r="S22" s="19"/>
      <c r="T22" s="19"/>
      <c r="U22" s="82"/>
      <c r="V22" s="82"/>
      <c r="W22" s="19"/>
      <c r="X22" s="19"/>
      <c r="Y22" s="19"/>
      <c r="Z22" s="82"/>
      <c r="AA22" s="19"/>
      <c r="AB22" s="19"/>
      <c r="AC22" s="19"/>
      <c r="AD22" s="19"/>
      <c r="AE22" s="82"/>
      <c r="AF22" s="19"/>
      <c r="AG22" s="19"/>
      <c r="AH22" s="19"/>
      <c r="AI22" s="19"/>
      <c r="AJ22" s="82"/>
      <c r="AK22" s="19"/>
      <c r="AL22" s="19"/>
      <c r="AM22" s="19"/>
      <c r="AN22" s="19"/>
      <c r="AO22" s="82"/>
      <c r="AP22" s="19"/>
      <c r="AQ22" s="19"/>
      <c r="AR22" s="19"/>
      <c r="AS22" s="19"/>
      <c r="AT22" s="19"/>
      <c r="AU22" s="19"/>
      <c r="AV22" s="83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2:62" ht="16.5" customHeight="1">
      <c r="B23" s="351" t="s">
        <v>516</v>
      </c>
      <c r="C23" s="353"/>
      <c r="D23" s="353"/>
      <c r="E23" s="353"/>
      <c r="F23" s="79"/>
      <c r="H23" s="351" t="s">
        <v>500</v>
      </c>
      <c r="I23" s="351"/>
      <c r="J23" s="351"/>
      <c r="K23" s="349" t="s">
        <v>501</v>
      </c>
      <c r="L23" s="349"/>
      <c r="M23" s="349"/>
      <c r="N23" s="69"/>
      <c r="O23" s="338">
        <f aca="true" t="shared" si="0" ref="O23:O48">SUM(T23:AC23)</f>
        <v>8995</v>
      </c>
      <c r="P23" s="323"/>
      <c r="Q23" s="323"/>
      <c r="R23" s="323"/>
      <c r="S23" s="323"/>
      <c r="T23" s="323">
        <v>4234</v>
      </c>
      <c r="U23" s="323"/>
      <c r="V23" s="323"/>
      <c r="W23" s="323"/>
      <c r="X23" s="323"/>
      <c r="Y23" s="323">
        <v>4761</v>
      </c>
      <c r="Z23" s="323"/>
      <c r="AA23" s="323"/>
      <c r="AB23" s="323"/>
      <c r="AC23" s="323"/>
      <c r="AD23" s="341">
        <f aca="true" t="shared" si="1" ref="AD23:AD48">O23-AV23</f>
        <v>45</v>
      </c>
      <c r="AE23" s="341"/>
      <c r="AF23" s="341"/>
      <c r="AG23" s="341"/>
      <c r="AH23" s="341"/>
      <c r="AI23" s="341">
        <f aca="true" t="shared" si="2" ref="AI23:AI48">T23-BA23</f>
        <v>20</v>
      </c>
      <c r="AJ23" s="341"/>
      <c r="AK23" s="341"/>
      <c r="AL23" s="341"/>
      <c r="AM23" s="341"/>
      <c r="AN23" s="328">
        <f aca="true" t="shared" si="3" ref="AN23:AN48">Y23-BF23</f>
        <v>25</v>
      </c>
      <c r="AO23" s="328"/>
      <c r="AP23" s="328"/>
      <c r="AQ23" s="328"/>
      <c r="AR23" s="328"/>
      <c r="AS23" s="30"/>
      <c r="AT23" s="30"/>
      <c r="AU23" s="30"/>
      <c r="AV23" s="323">
        <f aca="true" t="shared" si="4" ref="AV23:AV48">SUM(BA23:BJ23)</f>
        <v>8950</v>
      </c>
      <c r="AW23" s="323"/>
      <c r="AX23" s="323"/>
      <c r="AY23" s="323"/>
      <c r="AZ23" s="323"/>
      <c r="BA23" s="323">
        <v>4214</v>
      </c>
      <c r="BB23" s="323"/>
      <c r="BC23" s="323"/>
      <c r="BD23" s="323"/>
      <c r="BE23" s="323"/>
      <c r="BF23" s="323">
        <v>4736</v>
      </c>
      <c r="BG23" s="323"/>
      <c r="BH23" s="323"/>
      <c r="BI23" s="323"/>
      <c r="BJ23" s="323"/>
    </row>
    <row r="24" spans="2:62" ht="16.5" customHeight="1">
      <c r="B24" s="352" t="s">
        <v>387</v>
      </c>
      <c r="C24" s="352"/>
      <c r="D24" s="352"/>
      <c r="E24" s="353"/>
      <c r="F24" s="79"/>
      <c r="H24" s="351" t="s">
        <v>502</v>
      </c>
      <c r="I24" s="351"/>
      <c r="J24" s="351"/>
      <c r="K24" s="349" t="s">
        <v>503</v>
      </c>
      <c r="L24" s="349"/>
      <c r="M24" s="349"/>
      <c r="N24" s="69"/>
      <c r="O24" s="338">
        <f t="shared" si="0"/>
        <v>8511</v>
      </c>
      <c r="P24" s="323"/>
      <c r="Q24" s="323"/>
      <c r="R24" s="323"/>
      <c r="S24" s="323"/>
      <c r="T24" s="323">
        <v>4178</v>
      </c>
      <c r="U24" s="323"/>
      <c r="V24" s="323"/>
      <c r="W24" s="323"/>
      <c r="X24" s="323"/>
      <c r="Y24" s="323">
        <v>4333</v>
      </c>
      <c r="Z24" s="323"/>
      <c r="AA24" s="323"/>
      <c r="AB24" s="323"/>
      <c r="AC24" s="323"/>
      <c r="AD24" s="341">
        <f t="shared" si="1"/>
        <v>170</v>
      </c>
      <c r="AE24" s="341"/>
      <c r="AF24" s="341"/>
      <c r="AG24" s="341"/>
      <c r="AH24" s="341"/>
      <c r="AI24" s="341">
        <f t="shared" si="2"/>
        <v>65</v>
      </c>
      <c r="AJ24" s="341"/>
      <c r="AK24" s="341"/>
      <c r="AL24" s="341"/>
      <c r="AM24" s="341"/>
      <c r="AN24" s="328">
        <f t="shared" si="3"/>
        <v>105</v>
      </c>
      <c r="AO24" s="328"/>
      <c r="AP24" s="328"/>
      <c r="AQ24" s="328"/>
      <c r="AR24" s="328"/>
      <c r="AS24" s="37"/>
      <c r="AT24" s="37"/>
      <c r="AU24" s="37"/>
      <c r="AV24" s="323">
        <f t="shared" si="4"/>
        <v>8341</v>
      </c>
      <c r="AW24" s="323"/>
      <c r="AX24" s="323"/>
      <c r="AY24" s="323"/>
      <c r="AZ24" s="323"/>
      <c r="BA24" s="323">
        <v>4113</v>
      </c>
      <c r="BB24" s="323"/>
      <c r="BC24" s="323"/>
      <c r="BD24" s="323"/>
      <c r="BE24" s="323"/>
      <c r="BF24" s="323">
        <v>4228</v>
      </c>
      <c r="BG24" s="323"/>
      <c r="BH24" s="323"/>
      <c r="BI24" s="323"/>
      <c r="BJ24" s="323"/>
    </row>
    <row r="25" spans="2:62" ht="16.5" customHeight="1">
      <c r="B25" s="352" t="s">
        <v>388</v>
      </c>
      <c r="C25" s="352"/>
      <c r="D25" s="352"/>
      <c r="E25" s="353"/>
      <c r="F25" s="79"/>
      <c r="H25" s="351" t="s">
        <v>645</v>
      </c>
      <c r="I25" s="351"/>
      <c r="J25" s="351"/>
      <c r="K25" s="349" t="s">
        <v>504</v>
      </c>
      <c r="L25" s="349"/>
      <c r="M25" s="349"/>
      <c r="N25" s="69"/>
      <c r="O25" s="338">
        <f t="shared" si="0"/>
        <v>7565</v>
      </c>
      <c r="P25" s="323"/>
      <c r="Q25" s="323"/>
      <c r="R25" s="323"/>
      <c r="S25" s="323"/>
      <c r="T25" s="323">
        <v>3621</v>
      </c>
      <c r="U25" s="323"/>
      <c r="V25" s="323"/>
      <c r="W25" s="323"/>
      <c r="X25" s="323"/>
      <c r="Y25" s="323">
        <v>3944</v>
      </c>
      <c r="Z25" s="323"/>
      <c r="AA25" s="323"/>
      <c r="AB25" s="323"/>
      <c r="AC25" s="323"/>
      <c r="AD25" s="341">
        <f t="shared" si="1"/>
        <v>5</v>
      </c>
      <c r="AE25" s="341"/>
      <c r="AF25" s="341"/>
      <c r="AG25" s="341"/>
      <c r="AH25" s="341"/>
      <c r="AI25" s="341">
        <f t="shared" si="2"/>
        <v>2</v>
      </c>
      <c r="AJ25" s="341"/>
      <c r="AK25" s="341"/>
      <c r="AL25" s="341"/>
      <c r="AM25" s="341"/>
      <c r="AN25" s="328">
        <f t="shared" si="3"/>
        <v>3</v>
      </c>
      <c r="AO25" s="328"/>
      <c r="AP25" s="328"/>
      <c r="AQ25" s="328"/>
      <c r="AR25" s="328"/>
      <c r="AV25" s="323">
        <f t="shared" si="4"/>
        <v>7560</v>
      </c>
      <c r="AW25" s="323"/>
      <c r="AX25" s="323"/>
      <c r="AY25" s="323"/>
      <c r="AZ25" s="323"/>
      <c r="BA25" s="323">
        <v>3619</v>
      </c>
      <c r="BB25" s="323"/>
      <c r="BC25" s="323"/>
      <c r="BD25" s="323"/>
      <c r="BE25" s="323"/>
      <c r="BF25" s="323">
        <v>3941</v>
      </c>
      <c r="BG25" s="323"/>
      <c r="BH25" s="323"/>
      <c r="BI25" s="323"/>
      <c r="BJ25" s="323"/>
    </row>
    <row r="26" spans="2:62" ht="16.5" customHeight="1">
      <c r="B26" s="352" t="s">
        <v>515</v>
      </c>
      <c r="C26" s="352"/>
      <c r="D26" s="352"/>
      <c r="E26" s="353"/>
      <c r="F26" s="79"/>
      <c r="H26" s="351" t="s">
        <v>505</v>
      </c>
      <c r="I26" s="351"/>
      <c r="J26" s="351"/>
      <c r="K26" s="349" t="s">
        <v>501</v>
      </c>
      <c r="L26" s="349"/>
      <c r="M26" s="349"/>
      <c r="N26" s="69"/>
      <c r="O26" s="338">
        <f t="shared" si="0"/>
        <v>4659</v>
      </c>
      <c r="P26" s="323"/>
      <c r="Q26" s="323"/>
      <c r="R26" s="323"/>
      <c r="S26" s="323"/>
      <c r="T26" s="323">
        <v>2246</v>
      </c>
      <c r="U26" s="323"/>
      <c r="V26" s="323"/>
      <c r="W26" s="323"/>
      <c r="X26" s="323"/>
      <c r="Y26" s="323">
        <v>2413</v>
      </c>
      <c r="Z26" s="323"/>
      <c r="AA26" s="323"/>
      <c r="AB26" s="323"/>
      <c r="AC26" s="323"/>
      <c r="AD26" s="341">
        <f t="shared" si="1"/>
        <v>21</v>
      </c>
      <c r="AE26" s="341"/>
      <c r="AF26" s="341"/>
      <c r="AG26" s="341"/>
      <c r="AH26" s="341"/>
      <c r="AI26" s="341">
        <f t="shared" si="2"/>
        <v>-3</v>
      </c>
      <c r="AJ26" s="341"/>
      <c r="AK26" s="341"/>
      <c r="AL26" s="341"/>
      <c r="AM26" s="341"/>
      <c r="AN26" s="328">
        <f t="shared" si="3"/>
        <v>24</v>
      </c>
      <c r="AO26" s="328"/>
      <c r="AP26" s="328"/>
      <c r="AQ26" s="328"/>
      <c r="AR26" s="328"/>
      <c r="AV26" s="323">
        <f t="shared" si="4"/>
        <v>4638</v>
      </c>
      <c r="AW26" s="323"/>
      <c r="AX26" s="323"/>
      <c r="AY26" s="323"/>
      <c r="AZ26" s="323"/>
      <c r="BA26" s="323">
        <v>2249</v>
      </c>
      <c r="BB26" s="323"/>
      <c r="BC26" s="323"/>
      <c r="BD26" s="323"/>
      <c r="BE26" s="323"/>
      <c r="BF26" s="323">
        <v>2389</v>
      </c>
      <c r="BG26" s="323"/>
      <c r="BH26" s="323"/>
      <c r="BI26" s="323"/>
      <c r="BJ26" s="323"/>
    </row>
    <row r="27" spans="2:62" ht="16.5" customHeight="1">
      <c r="B27" s="352" t="s">
        <v>245</v>
      </c>
      <c r="C27" s="352"/>
      <c r="D27" s="352"/>
      <c r="E27" s="353"/>
      <c r="F27" s="79"/>
      <c r="H27" s="351" t="s">
        <v>131</v>
      </c>
      <c r="I27" s="351"/>
      <c r="J27" s="351"/>
      <c r="K27" s="351"/>
      <c r="L27" s="351"/>
      <c r="M27" s="351"/>
      <c r="N27" s="85"/>
      <c r="O27" s="338">
        <f t="shared" si="0"/>
        <v>3839</v>
      </c>
      <c r="P27" s="323"/>
      <c r="Q27" s="323"/>
      <c r="R27" s="323"/>
      <c r="S27" s="323"/>
      <c r="T27" s="323">
        <v>1801</v>
      </c>
      <c r="U27" s="323"/>
      <c r="V27" s="323"/>
      <c r="W27" s="323"/>
      <c r="X27" s="323"/>
      <c r="Y27" s="323">
        <v>2038</v>
      </c>
      <c r="Z27" s="323"/>
      <c r="AA27" s="323"/>
      <c r="AB27" s="323"/>
      <c r="AC27" s="323"/>
      <c r="AD27" s="341">
        <f t="shared" si="1"/>
        <v>20</v>
      </c>
      <c r="AE27" s="341"/>
      <c r="AF27" s="341"/>
      <c r="AG27" s="341"/>
      <c r="AH27" s="341"/>
      <c r="AI27" s="341">
        <f t="shared" si="2"/>
        <v>5</v>
      </c>
      <c r="AJ27" s="341"/>
      <c r="AK27" s="341"/>
      <c r="AL27" s="341"/>
      <c r="AM27" s="341"/>
      <c r="AN27" s="328">
        <f t="shared" si="3"/>
        <v>15</v>
      </c>
      <c r="AO27" s="328"/>
      <c r="AP27" s="328"/>
      <c r="AQ27" s="328"/>
      <c r="AR27" s="328"/>
      <c r="AV27" s="323">
        <f t="shared" si="4"/>
        <v>3819</v>
      </c>
      <c r="AW27" s="323"/>
      <c r="AX27" s="323"/>
      <c r="AY27" s="323"/>
      <c r="AZ27" s="323"/>
      <c r="BA27" s="323">
        <v>1796</v>
      </c>
      <c r="BB27" s="323"/>
      <c r="BC27" s="323"/>
      <c r="BD27" s="323"/>
      <c r="BE27" s="323"/>
      <c r="BF27" s="323">
        <v>2023</v>
      </c>
      <c r="BG27" s="323"/>
      <c r="BH27" s="323"/>
      <c r="BI27" s="323"/>
      <c r="BJ27" s="323"/>
    </row>
    <row r="28" spans="2:62" ht="16.5" customHeight="1">
      <c r="B28" s="352" t="s">
        <v>246</v>
      </c>
      <c r="C28" s="352"/>
      <c r="D28" s="352"/>
      <c r="E28" s="353"/>
      <c r="F28" s="79"/>
      <c r="H28" s="358" t="s">
        <v>514</v>
      </c>
      <c r="I28" s="358"/>
      <c r="J28" s="358"/>
      <c r="K28" s="358"/>
      <c r="L28" s="358"/>
      <c r="M28" s="358"/>
      <c r="N28" s="87"/>
      <c r="O28" s="338">
        <f t="shared" si="0"/>
        <v>6003</v>
      </c>
      <c r="P28" s="323"/>
      <c r="Q28" s="323"/>
      <c r="R28" s="323"/>
      <c r="S28" s="323"/>
      <c r="T28" s="323">
        <v>2758</v>
      </c>
      <c r="U28" s="323"/>
      <c r="V28" s="323"/>
      <c r="W28" s="323"/>
      <c r="X28" s="323"/>
      <c r="Y28" s="323">
        <v>3245</v>
      </c>
      <c r="Z28" s="323"/>
      <c r="AA28" s="323"/>
      <c r="AB28" s="323"/>
      <c r="AC28" s="323"/>
      <c r="AD28" s="341">
        <f t="shared" si="1"/>
        <v>-17</v>
      </c>
      <c r="AE28" s="341"/>
      <c r="AF28" s="341"/>
      <c r="AG28" s="341"/>
      <c r="AH28" s="341"/>
      <c r="AI28" s="341">
        <f t="shared" si="2"/>
        <v>7</v>
      </c>
      <c r="AJ28" s="341"/>
      <c r="AK28" s="341"/>
      <c r="AL28" s="341"/>
      <c r="AM28" s="341"/>
      <c r="AN28" s="328">
        <f t="shared" si="3"/>
        <v>-24</v>
      </c>
      <c r="AO28" s="328"/>
      <c r="AP28" s="328"/>
      <c r="AQ28" s="328"/>
      <c r="AR28" s="328"/>
      <c r="AS28" s="31"/>
      <c r="AT28" s="31"/>
      <c r="AU28" s="31"/>
      <c r="AV28" s="323">
        <f t="shared" si="4"/>
        <v>6020</v>
      </c>
      <c r="AW28" s="323"/>
      <c r="AX28" s="323"/>
      <c r="AY28" s="323"/>
      <c r="AZ28" s="323"/>
      <c r="BA28" s="323">
        <v>2751</v>
      </c>
      <c r="BB28" s="323"/>
      <c r="BC28" s="323"/>
      <c r="BD28" s="323"/>
      <c r="BE28" s="323"/>
      <c r="BF28" s="323">
        <v>3269</v>
      </c>
      <c r="BG28" s="323"/>
      <c r="BH28" s="323"/>
      <c r="BI28" s="323"/>
      <c r="BJ28" s="323"/>
    </row>
    <row r="29" spans="2:62" ht="16.5" customHeight="1">
      <c r="B29" s="352" t="s">
        <v>247</v>
      </c>
      <c r="C29" s="352"/>
      <c r="D29" s="352"/>
      <c r="E29" s="353"/>
      <c r="F29" s="79"/>
      <c r="H29" s="351" t="s">
        <v>132</v>
      </c>
      <c r="I29" s="351"/>
      <c r="J29" s="351"/>
      <c r="K29" s="351"/>
      <c r="L29" s="351"/>
      <c r="M29" s="351"/>
      <c r="N29" s="85"/>
      <c r="O29" s="338">
        <f t="shared" si="0"/>
        <v>7303</v>
      </c>
      <c r="P29" s="323"/>
      <c r="Q29" s="323"/>
      <c r="R29" s="323"/>
      <c r="S29" s="323"/>
      <c r="T29" s="323">
        <v>3390</v>
      </c>
      <c r="U29" s="323"/>
      <c r="V29" s="323"/>
      <c r="W29" s="323"/>
      <c r="X29" s="323"/>
      <c r="Y29" s="323">
        <v>3913</v>
      </c>
      <c r="Z29" s="323"/>
      <c r="AA29" s="323"/>
      <c r="AB29" s="323"/>
      <c r="AC29" s="323"/>
      <c r="AD29" s="341">
        <f t="shared" si="1"/>
        <v>48</v>
      </c>
      <c r="AE29" s="341"/>
      <c r="AF29" s="341"/>
      <c r="AG29" s="341"/>
      <c r="AH29" s="341"/>
      <c r="AI29" s="341">
        <f t="shared" si="2"/>
        <v>8</v>
      </c>
      <c r="AJ29" s="341"/>
      <c r="AK29" s="341"/>
      <c r="AL29" s="341"/>
      <c r="AM29" s="341"/>
      <c r="AN29" s="328">
        <f t="shared" si="3"/>
        <v>40</v>
      </c>
      <c r="AO29" s="328"/>
      <c r="AP29" s="328"/>
      <c r="AQ29" s="328"/>
      <c r="AR29" s="328"/>
      <c r="AS29" s="14"/>
      <c r="AT29" s="14"/>
      <c r="AU29" s="14"/>
      <c r="AV29" s="323">
        <f t="shared" si="4"/>
        <v>7255</v>
      </c>
      <c r="AW29" s="323"/>
      <c r="AX29" s="323"/>
      <c r="AY29" s="323"/>
      <c r="AZ29" s="323"/>
      <c r="BA29" s="323">
        <v>3382</v>
      </c>
      <c r="BB29" s="323"/>
      <c r="BC29" s="323"/>
      <c r="BD29" s="323"/>
      <c r="BE29" s="323"/>
      <c r="BF29" s="323">
        <v>3873</v>
      </c>
      <c r="BG29" s="323"/>
      <c r="BH29" s="323"/>
      <c r="BI29" s="323"/>
      <c r="BJ29" s="323"/>
    </row>
    <row r="30" spans="2:62" ht="16.5" customHeight="1">
      <c r="B30" s="352" t="s">
        <v>513</v>
      </c>
      <c r="C30" s="352"/>
      <c r="D30" s="352"/>
      <c r="E30" s="353"/>
      <c r="F30" s="79"/>
      <c r="H30" s="351" t="s">
        <v>282</v>
      </c>
      <c r="I30" s="351"/>
      <c r="J30" s="351"/>
      <c r="K30" s="349" t="s">
        <v>501</v>
      </c>
      <c r="L30" s="349"/>
      <c r="M30" s="349"/>
      <c r="N30" s="69"/>
      <c r="O30" s="338">
        <f t="shared" si="0"/>
        <v>7727</v>
      </c>
      <c r="P30" s="323"/>
      <c r="Q30" s="323"/>
      <c r="R30" s="323"/>
      <c r="S30" s="323"/>
      <c r="T30" s="323">
        <v>3715</v>
      </c>
      <c r="U30" s="323"/>
      <c r="V30" s="323"/>
      <c r="W30" s="323"/>
      <c r="X30" s="323"/>
      <c r="Y30" s="323">
        <v>4012</v>
      </c>
      <c r="Z30" s="323"/>
      <c r="AA30" s="323"/>
      <c r="AB30" s="323"/>
      <c r="AC30" s="323"/>
      <c r="AD30" s="341">
        <f t="shared" si="1"/>
        <v>-25</v>
      </c>
      <c r="AE30" s="341"/>
      <c r="AF30" s="341"/>
      <c r="AG30" s="341"/>
      <c r="AH30" s="341"/>
      <c r="AI30" s="341">
        <f t="shared" si="2"/>
        <v>-30</v>
      </c>
      <c r="AJ30" s="341"/>
      <c r="AK30" s="341"/>
      <c r="AL30" s="341"/>
      <c r="AM30" s="341"/>
      <c r="AN30" s="328">
        <f t="shared" si="3"/>
        <v>5</v>
      </c>
      <c r="AO30" s="328"/>
      <c r="AP30" s="328"/>
      <c r="AQ30" s="328"/>
      <c r="AR30" s="328"/>
      <c r="AS30" s="88"/>
      <c r="AT30" s="88"/>
      <c r="AU30" s="88"/>
      <c r="AV30" s="323">
        <f t="shared" si="4"/>
        <v>7752</v>
      </c>
      <c r="AW30" s="323"/>
      <c r="AX30" s="323"/>
      <c r="AY30" s="323"/>
      <c r="AZ30" s="323"/>
      <c r="BA30" s="323">
        <v>3745</v>
      </c>
      <c r="BB30" s="323"/>
      <c r="BC30" s="323"/>
      <c r="BD30" s="323"/>
      <c r="BE30" s="323"/>
      <c r="BF30" s="323">
        <v>4007</v>
      </c>
      <c r="BG30" s="323"/>
      <c r="BH30" s="323"/>
      <c r="BI30" s="323"/>
      <c r="BJ30" s="323"/>
    </row>
    <row r="31" spans="2:62" ht="16.5" customHeight="1">
      <c r="B31" s="352" t="s">
        <v>248</v>
      </c>
      <c r="C31" s="352"/>
      <c r="D31" s="352"/>
      <c r="E31" s="353"/>
      <c r="F31" s="79"/>
      <c r="H31" s="351" t="s">
        <v>283</v>
      </c>
      <c r="I31" s="351"/>
      <c r="J31" s="351"/>
      <c r="K31" s="349" t="s">
        <v>503</v>
      </c>
      <c r="L31" s="349"/>
      <c r="M31" s="349"/>
      <c r="N31" s="69"/>
      <c r="O31" s="338">
        <f t="shared" si="0"/>
        <v>8203</v>
      </c>
      <c r="P31" s="323"/>
      <c r="Q31" s="323"/>
      <c r="R31" s="323"/>
      <c r="S31" s="323"/>
      <c r="T31" s="323">
        <v>3806</v>
      </c>
      <c r="U31" s="323"/>
      <c r="V31" s="323"/>
      <c r="W31" s="323"/>
      <c r="X31" s="323"/>
      <c r="Y31" s="323">
        <v>4397</v>
      </c>
      <c r="Z31" s="323"/>
      <c r="AA31" s="323"/>
      <c r="AB31" s="323"/>
      <c r="AC31" s="323"/>
      <c r="AD31" s="341">
        <f t="shared" si="1"/>
        <v>-5</v>
      </c>
      <c r="AE31" s="341"/>
      <c r="AF31" s="341"/>
      <c r="AG31" s="341"/>
      <c r="AH31" s="341"/>
      <c r="AI31" s="341">
        <f t="shared" si="2"/>
        <v>-14</v>
      </c>
      <c r="AJ31" s="341"/>
      <c r="AK31" s="341"/>
      <c r="AL31" s="341"/>
      <c r="AM31" s="341"/>
      <c r="AN31" s="328">
        <f t="shared" si="3"/>
        <v>9</v>
      </c>
      <c r="AO31" s="328"/>
      <c r="AP31" s="328"/>
      <c r="AQ31" s="328"/>
      <c r="AR31" s="328"/>
      <c r="AS31" s="30"/>
      <c r="AT31" s="30"/>
      <c r="AU31" s="30"/>
      <c r="AV31" s="323">
        <f t="shared" si="4"/>
        <v>8208</v>
      </c>
      <c r="AW31" s="323"/>
      <c r="AX31" s="323"/>
      <c r="AY31" s="323"/>
      <c r="AZ31" s="323"/>
      <c r="BA31" s="323">
        <v>3820</v>
      </c>
      <c r="BB31" s="323"/>
      <c r="BC31" s="323"/>
      <c r="BD31" s="323"/>
      <c r="BE31" s="323"/>
      <c r="BF31" s="323">
        <v>4388</v>
      </c>
      <c r="BG31" s="323"/>
      <c r="BH31" s="323"/>
      <c r="BI31" s="323"/>
      <c r="BJ31" s="323"/>
    </row>
    <row r="32" spans="2:62" ht="16.5" customHeight="1">
      <c r="B32" s="352" t="s">
        <v>179</v>
      </c>
      <c r="C32" s="352"/>
      <c r="D32" s="352"/>
      <c r="E32" s="353"/>
      <c r="F32" s="79"/>
      <c r="H32" s="351" t="s">
        <v>284</v>
      </c>
      <c r="I32" s="351"/>
      <c r="J32" s="351"/>
      <c r="K32" s="349" t="s">
        <v>503</v>
      </c>
      <c r="L32" s="349"/>
      <c r="M32" s="349"/>
      <c r="N32" s="69"/>
      <c r="O32" s="338">
        <f t="shared" si="0"/>
        <v>7436</v>
      </c>
      <c r="P32" s="323"/>
      <c r="Q32" s="323"/>
      <c r="R32" s="323"/>
      <c r="S32" s="323"/>
      <c r="T32" s="323">
        <v>3501</v>
      </c>
      <c r="U32" s="323"/>
      <c r="V32" s="323"/>
      <c r="W32" s="323"/>
      <c r="X32" s="323"/>
      <c r="Y32" s="323">
        <v>3935</v>
      </c>
      <c r="Z32" s="323"/>
      <c r="AA32" s="323"/>
      <c r="AB32" s="323"/>
      <c r="AC32" s="323"/>
      <c r="AD32" s="341">
        <f t="shared" si="1"/>
        <v>5</v>
      </c>
      <c r="AE32" s="341"/>
      <c r="AF32" s="341"/>
      <c r="AG32" s="341"/>
      <c r="AH32" s="341"/>
      <c r="AI32" s="341">
        <f t="shared" si="2"/>
        <v>15</v>
      </c>
      <c r="AJ32" s="341"/>
      <c r="AK32" s="341"/>
      <c r="AL32" s="341"/>
      <c r="AM32" s="341"/>
      <c r="AN32" s="328">
        <f t="shared" si="3"/>
        <v>-10</v>
      </c>
      <c r="AO32" s="328"/>
      <c r="AP32" s="328"/>
      <c r="AQ32" s="328"/>
      <c r="AR32" s="328"/>
      <c r="AS32" s="13"/>
      <c r="AV32" s="323">
        <f t="shared" si="4"/>
        <v>7431</v>
      </c>
      <c r="AW32" s="323"/>
      <c r="AX32" s="323"/>
      <c r="AY32" s="323"/>
      <c r="AZ32" s="323"/>
      <c r="BA32" s="323">
        <v>3486</v>
      </c>
      <c r="BB32" s="323"/>
      <c r="BC32" s="323"/>
      <c r="BD32" s="323"/>
      <c r="BE32" s="323"/>
      <c r="BF32" s="323">
        <v>3945</v>
      </c>
      <c r="BG32" s="323"/>
      <c r="BH32" s="323"/>
      <c r="BI32" s="323"/>
      <c r="BJ32" s="323"/>
    </row>
    <row r="33" spans="2:62" ht="16.5" customHeight="1">
      <c r="B33" s="352" t="s">
        <v>512</v>
      </c>
      <c r="C33" s="352"/>
      <c r="D33" s="352"/>
      <c r="E33" s="353"/>
      <c r="F33" s="79"/>
      <c r="H33" s="351" t="s">
        <v>285</v>
      </c>
      <c r="I33" s="351"/>
      <c r="J33" s="351"/>
      <c r="K33" s="349" t="s">
        <v>503</v>
      </c>
      <c r="L33" s="349"/>
      <c r="M33" s="349"/>
      <c r="N33" s="69"/>
      <c r="O33" s="338">
        <f t="shared" si="0"/>
        <v>5603</v>
      </c>
      <c r="P33" s="323"/>
      <c r="Q33" s="323"/>
      <c r="R33" s="323"/>
      <c r="S33" s="323"/>
      <c r="T33" s="323">
        <v>2617</v>
      </c>
      <c r="U33" s="323"/>
      <c r="V33" s="323"/>
      <c r="W33" s="323"/>
      <c r="X33" s="323"/>
      <c r="Y33" s="323">
        <v>2986</v>
      </c>
      <c r="Z33" s="323"/>
      <c r="AA33" s="323"/>
      <c r="AB33" s="323"/>
      <c r="AC33" s="323"/>
      <c r="AD33" s="341">
        <f t="shared" si="1"/>
        <v>-2</v>
      </c>
      <c r="AE33" s="341"/>
      <c r="AF33" s="341"/>
      <c r="AG33" s="341"/>
      <c r="AH33" s="341"/>
      <c r="AI33" s="341">
        <f t="shared" si="2"/>
        <v>-2</v>
      </c>
      <c r="AJ33" s="341"/>
      <c r="AK33" s="341"/>
      <c r="AL33" s="341"/>
      <c r="AM33" s="341"/>
      <c r="AN33" s="340">
        <f t="shared" si="3"/>
        <v>0</v>
      </c>
      <c r="AO33" s="340"/>
      <c r="AP33" s="340"/>
      <c r="AQ33" s="340"/>
      <c r="AR33" s="340"/>
      <c r="AS33" s="19"/>
      <c r="AT33" s="19"/>
      <c r="AU33" s="19"/>
      <c r="AV33" s="323">
        <f t="shared" si="4"/>
        <v>5605</v>
      </c>
      <c r="AW33" s="323"/>
      <c r="AX33" s="323"/>
      <c r="AY33" s="323"/>
      <c r="AZ33" s="323"/>
      <c r="BA33" s="323">
        <v>2619</v>
      </c>
      <c r="BB33" s="323"/>
      <c r="BC33" s="323"/>
      <c r="BD33" s="323"/>
      <c r="BE33" s="323"/>
      <c r="BF33" s="323">
        <v>2986</v>
      </c>
      <c r="BG33" s="323"/>
      <c r="BH33" s="323"/>
      <c r="BI33" s="323"/>
      <c r="BJ33" s="323"/>
    </row>
    <row r="34" spans="2:62" ht="16.5" customHeight="1">
      <c r="B34" s="352" t="s">
        <v>249</v>
      </c>
      <c r="C34" s="352"/>
      <c r="D34" s="352"/>
      <c r="E34" s="353"/>
      <c r="F34" s="79"/>
      <c r="H34" s="351" t="s">
        <v>133</v>
      </c>
      <c r="I34" s="351"/>
      <c r="J34" s="351"/>
      <c r="K34" s="351"/>
      <c r="L34" s="351"/>
      <c r="M34" s="351"/>
      <c r="N34" s="85"/>
      <c r="O34" s="338">
        <f t="shared" si="0"/>
        <v>2949</v>
      </c>
      <c r="P34" s="323"/>
      <c r="Q34" s="323"/>
      <c r="R34" s="323"/>
      <c r="S34" s="323"/>
      <c r="T34" s="323">
        <v>1367</v>
      </c>
      <c r="U34" s="323"/>
      <c r="V34" s="323"/>
      <c r="W34" s="323"/>
      <c r="X34" s="323"/>
      <c r="Y34" s="323">
        <v>1582</v>
      </c>
      <c r="Z34" s="323"/>
      <c r="AA34" s="323"/>
      <c r="AB34" s="323"/>
      <c r="AC34" s="323"/>
      <c r="AD34" s="341">
        <f t="shared" si="1"/>
        <v>147</v>
      </c>
      <c r="AE34" s="341"/>
      <c r="AF34" s="341"/>
      <c r="AG34" s="341"/>
      <c r="AH34" s="341"/>
      <c r="AI34" s="341">
        <f t="shared" si="2"/>
        <v>66</v>
      </c>
      <c r="AJ34" s="341"/>
      <c r="AK34" s="341"/>
      <c r="AL34" s="341"/>
      <c r="AM34" s="341"/>
      <c r="AN34" s="328">
        <f t="shared" si="3"/>
        <v>81</v>
      </c>
      <c r="AO34" s="328"/>
      <c r="AP34" s="328"/>
      <c r="AQ34" s="328"/>
      <c r="AR34" s="328"/>
      <c r="AS34" s="19"/>
      <c r="AT34" s="19"/>
      <c r="AU34" s="19"/>
      <c r="AV34" s="323">
        <f t="shared" si="4"/>
        <v>2802</v>
      </c>
      <c r="AW34" s="323"/>
      <c r="AX34" s="323"/>
      <c r="AY34" s="323"/>
      <c r="AZ34" s="323"/>
      <c r="BA34" s="323">
        <v>1301</v>
      </c>
      <c r="BB34" s="323"/>
      <c r="BC34" s="323"/>
      <c r="BD34" s="323"/>
      <c r="BE34" s="323"/>
      <c r="BF34" s="323">
        <v>1501</v>
      </c>
      <c r="BG34" s="323"/>
      <c r="BH34" s="323"/>
      <c r="BI34" s="323"/>
      <c r="BJ34" s="323"/>
    </row>
    <row r="35" spans="2:62" ht="16.5" customHeight="1">
      <c r="B35" s="352" t="s">
        <v>511</v>
      </c>
      <c r="C35" s="352"/>
      <c r="D35" s="352"/>
      <c r="E35" s="353"/>
      <c r="F35" s="79"/>
      <c r="H35" s="351" t="s">
        <v>286</v>
      </c>
      <c r="I35" s="351"/>
      <c r="J35" s="351"/>
      <c r="K35" s="349" t="s">
        <v>501</v>
      </c>
      <c r="L35" s="349"/>
      <c r="M35" s="349"/>
      <c r="N35" s="69"/>
      <c r="O35" s="338">
        <f t="shared" si="0"/>
        <v>8811</v>
      </c>
      <c r="P35" s="323"/>
      <c r="Q35" s="323"/>
      <c r="R35" s="323"/>
      <c r="S35" s="323"/>
      <c r="T35" s="323">
        <v>4271</v>
      </c>
      <c r="U35" s="323"/>
      <c r="V35" s="323"/>
      <c r="W35" s="323"/>
      <c r="X35" s="323"/>
      <c r="Y35" s="323">
        <v>4540</v>
      </c>
      <c r="Z35" s="323"/>
      <c r="AA35" s="323"/>
      <c r="AB35" s="323"/>
      <c r="AC35" s="323"/>
      <c r="AD35" s="341">
        <f t="shared" si="1"/>
        <v>148</v>
      </c>
      <c r="AE35" s="341"/>
      <c r="AF35" s="341"/>
      <c r="AG35" s="341"/>
      <c r="AH35" s="341"/>
      <c r="AI35" s="341">
        <f t="shared" si="2"/>
        <v>90</v>
      </c>
      <c r="AJ35" s="341"/>
      <c r="AK35" s="341"/>
      <c r="AL35" s="341"/>
      <c r="AM35" s="341"/>
      <c r="AN35" s="328">
        <f t="shared" si="3"/>
        <v>58</v>
      </c>
      <c r="AO35" s="328"/>
      <c r="AP35" s="328"/>
      <c r="AQ35" s="328"/>
      <c r="AR35" s="328"/>
      <c r="AS35" s="19"/>
      <c r="AT35" s="19"/>
      <c r="AU35" s="19"/>
      <c r="AV35" s="323">
        <f t="shared" si="4"/>
        <v>8663</v>
      </c>
      <c r="AW35" s="323"/>
      <c r="AX35" s="323"/>
      <c r="AY35" s="323"/>
      <c r="AZ35" s="323"/>
      <c r="BA35" s="323">
        <v>4181</v>
      </c>
      <c r="BB35" s="323"/>
      <c r="BC35" s="323"/>
      <c r="BD35" s="323"/>
      <c r="BE35" s="323"/>
      <c r="BF35" s="323">
        <v>4482</v>
      </c>
      <c r="BG35" s="323"/>
      <c r="BH35" s="323"/>
      <c r="BI35" s="323"/>
      <c r="BJ35" s="323"/>
    </row>
    <row r="36" spans="2:62" ht="16.5" customHeight="1">
      <c r="B36" s="352" t="s">
        <v>250</v>
      </c>
      <c r="C36" s="352"/>
      <c r="D36" s="352"/>
      <c r="E36" s="353"/>
      <c r="F36" s="79"/>
      <c r="H36" s="351" t="s">
        <v>134</v>
      </c>
      <c r="I36" s="351"/>
      <c r="J36" s="351"/>
      <c r="K36" s="349" t="s">
        <v>503</v>
      </c>
      <c r="L36" s="349"/>
      <c r="M36" s="349"/>
      <c r="N36" s="89"/>
      <c r="O36" s="338">
        <f t="shared" si="0"/>
        <v>5241</v>
      </c>
      <c r="P36" s="323"/>
      <c r="Q36" s="323"/>
      <c r="R36" s="323"/>
      <c r="S36" s="323"/>
      <c r="T36" s="323">
        <v>2443</v>
      </c>
      <c r="U36" s="323"/>
      <c r="V36" s="323"/>
      <c r="W36" s="323"/>
      <c r="X36" s="323"/>
      <c r="Y36" s="323">
        <v>2798</v>
      </c>
      <c r="Z36" s="323"/>
      <c r="AA36" s="323"/>
      <c r="AB36" s="323"/>
      <c r="AC36" s="323"/>
      <c r="AD36" s="341">
        <f t="shared" si="1"/>
        <v>404</v>
      </c>
      <c r="AE36" s="341"/>
      <c r="AF36" s="341"/>
      <c r="AG36" s="341"/>
      <c r="AH36" s="341"/>
      <c r="AI36" s="341">
        <f t="shared" si="2"/>
        <v>177</v>
      </c>
      <c r="AJ36" s="341"/>
      <c r="AK36" s="341"/>
      <c r="AL36" s="341"/>
      <c r="AM36" s="341"/>
      <c r="AN36" s="328">
        <f t="shared" si="3"/>
        <v>227</v>
      </c>
      <c r="AO36" s="328"/>
      <c r="AP36" s="328"/>
      <c r="AQ36" s="328"/>
      <c r="AR36" s="328"/>
      <c r="AS36" s="19"/>
      <c r="AT36" s="19"/>
      <c r="AU36" s="19"/>
      <c r="AV36" s="323">
        <f t="shared" si="4"/>
        <v>4837</v>
      </c>
      <c r="AW36" s="323"/>
      <c r="AX36" s="323"/>
      <c r="AY36" s="323"/>
      <c r="AZ36" s="323"/>
      <c r="BA36" s="323">
        <v>2266</v>
      </c>
      <c r="BB36" s="323"/>
      <c r="BC36" s="323"/>
      <c r="BD36" s="323"/>
      <c r="BE36" s="323"/>
      <c r="BF36" s="323">
        <v>2571</v>
      </c>
      <c r="BG36" s="323"/>
      <c r="BH36" s="323"/>
      <c r="BI36" s="323"/>
      <c r="BJ36" s="323"/>
    </row>
    <row r="37" spans="2:62" ht="16.5" customHeight="1">
      <c r="B37" s="352" t="s">
        <v>251</v>
      </c>
      <c r="C37" s="352"/>
      <c r="D37" s="352"/>
      <c r="E37" s="353"/>
      <c r="F37" s="79"/>
      <c r="H37" s="351" t="s">
        <v>287</v>
      </c>
      <c r="I37" s="351"/>
      <c r="J37" s="351"/>
      <c r="K37" s="349" t="s">
        <v>503</v>
      </c>
      <c r="L37" s="349"/>
      <c r="M37" s="349"/>
      <c r="N37" s="69"/>
      <c r="O37" s="338">
        <f t="shared" si="0"/>
        <v>7131</v>
      </c>
      <c r="P37" s="323"/>
      <c r="Q37" s="323"/>
      <c r="R37" s="323"/>
      <c r="S37" s="323"/>
      <c r="T37" s="323">
        <v>3296</v>
      </c>
      <c r="U37" s="323"/>
      <c r="V37" s="323"/>
      <c r="W37" s="323"/>
      <c r="X37" s="323"/>
      <c r="Y37" s="323">
        <v>3835</v>
      </c>
      <c r="Z37" s="323"/>
      <c r="AA37" s="323"/>
      <c r="AB37" s="323"/>
      <c r="AC37" s="323"/>
      <c r="AD37" s="341">
        <f t="shared" si="1"/>
        <v>30</v>
      </c>
      <c r="AE37" s="341"/>
      <c r="AF37" s="341"/>
      <c r="AG37" s="341"/>
      <c r="AH37" s="341"/>
      <c r="AI37" s="341">
        <f t="shared" si="2"/>
        <v>11</v>
      </c>
      <c r="AJ37" s="341"/>
      <c r="AK37" s="341"/>
      <c r="AL37" s="341"/>
      <c r="AM37" s="341"/>
      <c r="AN37" s="328">
        <f t="shared" si="3"/>
        <v>19</v>
      </c>
      <c r="AO37" s="328"/>
      <c r="AP37" s="328"/>
      <c r="AQ37" s="328"/>
      <c r="AR37" s="328"/>
      <c r="AS37" s="19"/>
      <c r="AT37" s="19"/>
      <c r="AU37" s="19"/>
      <c r="AV37" s="323">
        <f t="shared" si="4"/>
        <v>7101</v>
      </c>
      <c r="AW37" s="323"/>
      <c r="AX37" s="323"/>
      <c r="AY37" s="323"/>
      <c r="AZ37" s="323"/>
      <c r="BA37" s="323">
        <v>3285</v>
      </c>
      <c r="BB37" s="323"/>
      <c r="BC37" s="323"/>
      <c r="BD37" s="323"/>
      <c r="BE37" s="323"/>
      <c r="BF37" s="323">
        <v>3816</v>
      </c>
      <c r="BG37" s="323"/>
      <c r="BH37" s="323"/>
      <c r="BI37" s="323"/>
      <c r="BJ37" s="323"/>
    </row>
    <row r="38" spans="2:62" ht="16.5" customHeight="1">
      <c r="B38" s="352" t="s">
        <v>510</v>
      </c>
      <c r="C38" s="352"/>
      <c r="D38" s="352"/>
      <c r="E38" s="353"/>
      <c r="F38" s="79"/>
      <c r="H38" s="351" t="s">
        <v>288</v>
      </c>
      <c r="I38" s="351"/>
      <c r="J38" s="351"/>
      <c r="K38" s="349" t="s">
        <v>503</v>
      </c>
      <c r="L38" s="349"/>
      <c r="M38" s="349"/>
      <c r="N38" s="69"/>
      <c r="O38" s="338">
        <f t="shared" si="0"/>
        <v>4339</v>
      </c>
      <c r="P38" s="323"/>
      <c r="Q38" s="323"/>
      <c r="R38" s="323"/>
      <c r="S38" s="323"/>
      <c r="T38" s="323">
        <v>2094</v>
      </c>
      <c r="U38" s="323"/>
      <c r="V38" s="323"/>
      <c r="W38" s="323"/>
      <c r="X38" s="323"/>
      <c r="Y38" s="323">
        <v>2245</v>
      </c>
      <c r="Z38" s="323"/>
      <c r="AA38" s="323"/>
      <c r="AB38" s="323"/>
      <c r="AC38" s="323"/>
      <c r="AD38" s="341">
        <f t="shared" si="1"/>
        <v>22</v>
      </c>
      <c r="AE38" s="341"/>
      <c r="AF38" s="341"/>
      <c r="AG38" s="341"/>
      <c r="AH38" s="341"/>
      <c r="AI38" s="341">
        <f t="shared" si="2"/>
        <v>15</v>
      </c>
      <c r="AJ38" s="341"/>
      <c r="AK38" s="341"/>
      <c r="AL38" s="341"/>
      <c r="AM38" s="341"/>
      <c r="AN38" s="328">
        <f t="shared" si="3"/>
        <v>7</v>
      </c>
      <c r="AO38" s="328"/>
      <c r="AP38" s="328"/>
      <c r="AQ38" s="328"/>
      <c r="AR38" s="328"/>
      <c r="AS38" s="13"/>
      <c r="AT38" s="90"/>
      <c r="AU38" s="90"/>
      <c r="AV38" s="323">
        <f t="shared" si="4"/>
        <v>4317</v>
      </c>
      <c r="AW38" s="323"/>
      <c r="AX38" s="323"/>
      <c r="AY38" s="323"/>
      <c r="AZ38" s="323"/>
      <c r="BA38" s="323">
        <v>2079</v>
      </c>
      <c r="BB38" s="323"/>
      <c r="BC38" s="323"/>
      <c r="BD38" s="323"/>
      <c r="BE38" s="323"/>
      <c r="BF38" s="323">
        <v>2238</v>
      </c>
      <c r="BG38" s="323"/>
      <c r="BH38" s="323"/>
      <c r="BI38" s="323"/>
      <c r="BJ38" s="323"/>
    </row>
    <row r="39" spans="2:62" ht="16.5" customHeight="1">
      <c r="B39" s="352" t="s">
        <v>252</v>
      </c>
      <c r="C39" s="352"/>
      <c r="D39" s="352"/>
      <c r="E39" s="353"/>
      <c r="F39" s="79"/>
      <c r="H39" s="351" t="s">
        <v>289</v>
      </c>
      <c r="I39" s="351"/>
      <c r="J39" s="351"/>
      <c r="K39" s="349" t="s">
        <v>504</v>
      </c>
      <c r="L39" s="349"/>
      <c r="M39" s="349"/>
      <c r="N39" s="69"/>
      <c r="O39" s="338">
        <f t="shared" si="0"/>
        <v>4917</v>
      </c>
      <c r="P39" s="323"/>
      <c r="Q39" s="323"/>
      <c r="R39" s="323"/>
      <c r="S39" s="323"/>
      <c r="T39" s="323">
        <v>2422</v>
      </c>
      <c r="U39" s="323"/>
      <c r="V39" s="323"/>
      <c r="W39" s="323"/>
      <c r="X39" s="323"/>
      <c r="Y39" s="323">
        <v>2495</v>
      </c>
      <c r="Z39" s="323"/>
      <c r="AA39" s="323"/>
      <c r="AB39" s="323"/>
      <c r="AC39" s="323"/>
      <c r="AD39" s="341">
        <f t="shared" si="1"/>
        <v>24</v>
      </c>
      <c r="AE39" s="341"/>
      <c r="AF39" s="341"/>
      <c r="AG39" s="341"/>
      <c r="AH39" s="341"/>
      <c r="AI39" s="341">
        <f t="shared" si="2"/>
        <v>-6</v>
      </c>
      <c r="AJ39" s="341"/>
      <c r="AK39" s="341"/>
      <c r="AL39" s="341"/>
      <c r="AM39" s="341"/>
      <c r="AN39" s="328">
        <f t="shared" si="3"/>
        <v>30</v>
      </c>
      <c r="AO39" s="328"/>
      <c r="AP39" s="328"/>
      <c r="AQ39" s="328"/>
      <c r="AR39" s="328"/>
      <c r="AS39" s="19"/>
      <c r="AT39" s="19"/>
      <c r="AU39" s="19"/>
      <c r="AV39" s="323">
        <f t="shared" si="4"/>
        <v>4893</v>
      </c>
      <c r="AW39" s="323"/>
      <c r="AX39" s="323"/>
      <c r="AY39" s="323"/>
      <c r="AZ39" s="323"/>
      <c r="BA39" s="323">
        <v>2428</v>
      </c>
      <c r="BB39" s="323"/>
      <c r="BC39" s="323"/>
      <c r="BD39" s="323"/>
      <c r="BE39" s="323"/>
      <c r="BF39" s="323">
        <v>2465</v>
      </c>
      <c r="BG39" s="323"/>
      <c r="BH39" s="323"/>
      <c r="BI39" s="323"/>
      <c r="BJ39" s="323"/>
    </row>
    <row r="40" spans="2:62" ht="16.5" customHeight="1">
      <c r="B40" s="352" t="s">
        <v>253</v>
      </c>
      <c r="C40" s="352"/>
      <c r="D40" s="352"/>
      <c r="E40" s="353"/>
      <c r="F40" s="79"/>
      <c r="H40" s="357" t="s">
        <v>290</v>
      </c>
      <c r="I40" s="357"/>
      <c r="J40" s="357"/>
      <c r="K40" s="357"/>
      <c r="L40" s="357"/>
      <c r="M40" s="357"/>
      <c r="N40" s="91"/>
      <c r="O40" s="338">
        <f t="shared" si="0"/>
        <v>6911</v>
      </c>
      <c r="P40" s="323"/>
      <c r="Q40" s="323"/>
      <c r="R40" s="323"/>
      <c r="S40" s="323"/>
      <c r="T40" s="323">
        <v>3210</v>
      </c>
      <c r="U40" s="323"/>
      <c r="V40" s="323"/>
      <c r="W40" s="323"/>
      <c r="X40" s="323"/>
      <c r="Y40" s="323">
        <v>3701</v>
      </c>
      <c r="Z40" s="323"/>
      <c r="AA40" s="323"/>
      <c r="AB40" s="323"/>
      <c r="AC40" s="323"/>
      <c r="AD40" s="341">
        <f t="shared" si="1"/>
        <v>52</v>
      </c>
      <c r="AE40" s="341"/>
      <c r="AF40" s="341"/>
      <c r="AG40" s="341"/>
      <c r="AH40" s="341"/>
      <c r="AI40" s="341">
        <f t="shared" si="2"/>
        <v>-15</v>
      </c>
      <c r="AJ40" s="341"/>
      <c r="AK40" s="341"/>
      <c r="AL40" s="341"/>
      <c r="AM40" s="341"/>
      <c r="AN40" s="328">
        <f t="shared" si="3"/>
        <v>67</v>
      </c>
      <c r="AO40" s="328"/>
      <c r="AP40" s="328"/>
      <c r="AQ40" s="328"/>
      <c r="AR40" s="328"/>
      <c r="AS40" s="19"/>
      <c r="AT40" s="19"/>
      <c r="AU40" s="19"/>
      <c r="AV40" s="323">
        <f t="shared" si="4"/>
        <v>6859</v>
      </c>
      <c r="AW40" s="323"/>
      <c r="AX40" s="323"/>
      <c r="AY40" s="323"/>
      <c r="AZ40" s="323"/>
      <c r="BA40" s="323">
        <v>3225</v>
      </c>
      <c r="BB40" s="323"/>
      <c r="BC40" s="323"/>
      <c r="BD40" s="323"/>
      <c r="BE40" s="323"/>
      <c r="BF40" s="323">
        <v>3634</v>
      </c>
      <c r="BG40" s="323"/>
      <c r="BH40" s="323"/>
      <c r="BI40" s="323"/>
      <c r="BJ40" s="323"/>
    </row>
    <row r="41" spans="2:62" ht="16.5" customHeight="1">
      <c r="B41" s="352" t="s">
        <v>509</v>
      </c>
      <c r="C41" s="352"/>
      <c r="D41" s="352"/>
      <c r="E41" s="353"/>
      <c r="F41" s="79"/>
      <c r="H41" s="351" t="s">
        <v>291</v>
      </c>
      <c r="I41" s="351"/>
      <c r="J41" s="351"/>
      <c r="K41" s="349" t="s">
        <v>501</v>
      </c>
      <c r="L41" s="349"/>
      <c r="M41" s="349"/>
      <c r="N41" s="69"/>
      <c r="O41" s="338">
        <f t="shared" si="0"/>
        <v>7493</v>
      </c>
      <c r="P41" s="323"/>
      <c r="Q41" s="323"/>
      <c r="R41" s="323"/>
      <c r="S41" s="323"/>
      <c r="T41" s="323">
        <v>3455</v>
      </c>
      <c r="U41" s="323"/>
      <c r="V41" s="323"/>
      <c r="W41" s="323"/>
      <c r="X41" s="323"/>
      <c r="Y41" s="323">
        <v>4038</v>
      </c>
      <c r="Z41" s="323"/>
      <c r="AA41" s="323"/>
      <c r="AB41" s="323"/>
      <c r="AC41" s="323"/>
      <c r="AD41" s="341">
        <f t="shared" si="1"/>
        <v>89</v>
      </c>
      <c r="AE41" s="341"/>
      <c r="AF41" s="341"/>
      <c r="AG41" s="341"/>
      <c r="AH41" s="341"/>
      <c r="AI41" s="341">
        <f t="shared" si="2"/>
        <v>36</v>
      </c>
      <c r="AJ41" s="341"/>
      <c r="AK41" s="341"/>
      <c r="AL41" s="341"/>
      <c r="AM41" s="341"/>
      <c r="AN41" s="339">
        <f t="shared" si="3"/>
        <v>53</v>
      </c>
      <c r="AO41" s="339"/>
      <c r="AP41" s="339"/>
      <c r="AQ41" s="339"/>
      <c r="AR41" s="339"/>
      <c r="AS41" s="19"/>
      <c r="AT41" s="19"/>
      <c r="AU41" s="19"/>
      <c r="AV41" s="323">
        <f t="shared" si="4"/>
        <v>7404</v>
      </c>
      <c r="AW41" s="323"/>
      <c r="AX41" s="323"/>
      <c r="AY41" s="323"/>
      <c r="AZ41" s="323"/>
      <c r="BA41" s="323">
        <v>3419</v>
      </c>
      <c r="BB41" s="323"/>
      <c r="BC41" s="323"/>
      <c r="BD41" s="323"/>
      <c r="BE41" s="323"/>
      <c r="BF41" s="323">
        <v>3985</v>
      </c>
      <c r="BG41" s="323"/>
      <c r="BH41" s="323"/>
      <c r="BI41" s="323"/>
      <c r="BJ41" s="323"/>
    </row>
    <row r="42" spans="2:62" ht="16.5" customHeight="1">
      <c r="B42" s="352" t="s">
        <v>254</v>
      </c>
      <c r="C42" s="352"/>
      <c r="D42" s="352"/>
      <c r="E42" s="353"/>
      <c r="F42" s="79"/>
      <c r="H42" s="351" t="s">
        <v>292</v>
      </c>
      <c r="I42" s="351"/>
      <c r="J42" s="351"/>
      <c r="K42" s="349" t="s">
        <v>503</v>
      </c>
      <c r="L42" s="349"/>
      <c r="M42" s="349"/>
      <c r="N42" s="69"/>
      <c r="O42" s="338">
        <f t="shared" si="0"/>
        <v>6844</v>
      </c>
      <c r="P42" s="323"/>
      <c r="Q42" s="323"/>
      <c r="R42" s="323"/>
      <c r="S42" s="323"/>
      <c r="T42" s="323">
        <v>3262</v>
      </c>
      <c r="U42" s="323"/>
      <c r="V42" s="323"/>
      <c r="W42" s="323"/>
      <c r="X42" s="323"/>
      <c r="Y42" s="323">
        <v>3582</v>
      </c>
      <c r="Z42" s="323"/>
      <c r="AA42" s="323"/>
      <c r="AB42" s="323"/>
      <c r="AC42" s="323"/>
      <c r="AD42" s="341">
        <f t="shared" si="1"/>
        <v>7</v>
      </c>
      <c r="AE42" s="341"/>
      <c r="AF42" s="341"/>
      <c r="AG42" s="341"/>
      <c r="AH42" s="341"/>
      <c r="AI42" s="341">
        <f t="shared" si="2"/>
        <v>-18</v>
      </c>
      <c r="AJ42" s="341"/>
      <c r="AK42" s="341"/>
      <c r="AL42" s="341"/>
      <c r="AM42" s="341"/>
      <c r="AN42" s="328">
        <f t="shared" si="3"/>
        <v>25</v>
      </c>
      <c r="AO42" s="328"/>
      <c r="AP42" s="328"/>
      <c r="AQ42" s="328"/>
      <c r="AR42" s="328"/>
      <c r="AS42" s="19"/>
      <c r="AT42" s="19"/>
      <c r="AU42" s="19"/>
      <c r="AV42" s="323">
        <f t="shared" si="4"/>
        <v>6837</v>
      </c>
      <c r="AW42" s="323"/>
      <c r="AX42" s="323"/>
      <c r="AY42" s="323"/>
      <c r="AZ42" s="323"/>
      <c r="BA42" s="323">
        <v>3280</v>
      </c>
      <c r="BB42" s="323"/>
      <c r="BC42" s="323"/>
      <c r="BD42" s="323"/>
      <c r="BE42" s="323"/>
      <c r="BF42" s="323">
        <v>3557</v>
      </c>
      <c r="BG42" s="323"/>
      <c r="BH42" s="323"/>
      <c r="BI42" s="323"/>
      <c r="BJ42" s="323"/>
    </row>
    <row r="43" spans="2:62" ht="16.5" customHeight="1">
      <c r="B43" s="352" t="s">
        <v>255</v>
      </c>
      <c r="C43" s="352"/>
      <c r="D43" s="352"/>
      <c r="E43" s="353"/>
      <c r="F43" s="79"/>
      <c r="H43" s="351" t="s">
        <v>293</v>
      </c>
      <c r="I43" s="351"/>
      <c r="J43" s="351"/>
      <c r="K43" s="349" t="s">
        <v>503</v>
      </c>
      <c r="L43" s="349"/>
      <c r="M43" s="349"/>
      <c r="N43" s="69"/>
      <c r="O43" s="338">
        <f t="shared" si="0"/>
        <v>9224</v>
      </c>
      <c r="P43" s="323"/>
      <c r="Q43" s="323"/>
      <c r="R43" s="323"/>
      <c r="S43" s="323"/>
      <c r="T43" s="323">
        <v>4415</v>
      </c>
      <c r="U43" s="323"/>
      <c r="V43" s="323"/>
      <c r="W43" s="323"/>
      <c r="X43" s="323"/>
      <c r="Y43" s="323">
        <v>4809</v>
      </c>
      <c r="Z43" s="323"/>
      <c r="AA43" s="323"/>
      <c r="AB43" s="323"/>
      <c r="AC43" s="323"/>
      <c r="AD43" s="341">
        <f t="shared" si="1"/>
        <v>141</v>
      </c>
      <c r="AE43" s="341"/>
      <c r="AF43" s="341"/>
      <c r="AG43" s="341"/>
      <c r="AH43" s="341"/>
      <c r="AI43" s="341">
        <f t="shared" si="2"/>
        <v>115</v>
      </c>
      <c r="AJ43" s="341"/>
      <c r="AK43" s="341"/>
      <c r="AL43" s="341"/>
      <c r="AM43" s="341"/>
      <c r="AN43" s="328">
        <f t="shared" si="3"/>
        <v>26</v>
      </c>
      <c r="AO43" s="328"/>
      <c r="AP43" s="328"/>
      <c r="AQ43" s="328"/>
      <c r="AR43" s="328"/>
      <c r="AS43" s="19"/>
      <c r="AT43" s="19"/>
      <c r="AU43" s="19"/>
      <c r="AV43" s="323">
        <f t="shared" si="4"/>
        <v>9083</v>
      </c>
      <c r="AW43" s="323"/>
      <c r="AX43" s="323"/>
      <c r="AY43" s="323"/>
      <c r="AZ43" s="323"/>
      <c r="BA43" s="323">
        <v>4300</v>
      </c>
      <c r="BB43" s="323"/>
      <c r="BC43" s="323"/>
      <c r="BD43" s="323"/>
      <c r="BE43" s="323"/>
      <c r="BF43" s="323">
        <v>4783</v>
      </c>
      <c r="BG43" s="323"/>
      <c r="BH43" s="323"/>
      <c r="BI43" s="323"/>
      <c r="BJ43" s="323"/>
    </row>
    <row r="44" spans="2:62" ht="16.5" customHeight="1">
      <c r="B44" s="352" t="s">
        <v>508</v>
      </c>
      <c r="C44" s="352"/>
      <c r="D44" s="352"/>
      <c r="E44" s="353"/>
      <c r="F44" s="79"/>
      <c r="H44" s="356" t="s">
        <v>294</v>
      </c>
      <c r="I44" s="356"/>
      <c r="J44" s="356"/>
      <c r="K44" s="356"/>
      <c r="L44" s="356"/>
      <c r="M44" s="356"/>
      <c r="N44" s="93"/>
      <c r="O44" s="338">
        <f t="shared" si="0"/>
        <v>5637</v>
      </c>
      <c r="P44" s="323"/>
      <c r="Q44" s="323"/>
      <c r="R44" s="323"/>
      <c r="S44" s="323"/>
      <c r="T44" s="323">
        <v>2673</v>
      </c>
      <c r="U44" s="323"/>
      <c r="V44" s="323"/>
      <c r="W44" s="323"/>
      <c r="X44" s="323"/>
      <c r="Y44" s="323">
        <v>2964</v>
      </c>
      <c r="Z44" s="323"/>
      <c r="AA44" s="323"/>
      <c r="AB44" s="323"/>
      <c r="AC44" s="323"/>
      <c r="AD44" s="341">
        <f t="shared" si="1"/>
        <v>-43</v>
      </c>
      <c r="AE44" s="341"/>
      <c r="AF44" s="341"/>
      <c r="AG44" s="341"/>
      <c r="AH44" s="341"/>
      <c r="AI44" s="341">
        <f t="shared" si="2"/>
        <v>-29</v>
      </c>
      <c r="AJ44" s="341"/>
      <c r="AK44" s="341"/>
      <c r="AL44" s="341"/>
      <c r="AM44" s="341"/>
      <c r="AN44" s="328">
        <f t="shared" si="3"/>
        <v>-14</v>
      </c>
      <c r="AO44" s="328"/>
      <c r="AP44" s="328"/>
      <c r="AQ44" s="328"/>
      <c r="AR44" s="328"/>
      <c r="AV44" s="323">
        <f t="shared" si="4"/>
        <v>5680</v>
      </c>
      <c r="AW44" s="323"/>
      <c r="AX44" s="323"/>
      <c r="AY44" s="323"/>
      <c r="AZ44" s="323"/>
      <c r="BA44" s="323">
        <v>2702</v>
      </c>
      <c r="BB44" s="323"/>
      <c r="BC44" s="323"/>
      <c r="BD44" s="323"/>
      <c r="BE44" s="323"/>
      <c r="BF44" s="323">
        <v>2978</v>
      </c>
      <c r="BG44" s="323"/>
      <c r="BH44" s="323"/>
      <c r="BI44" s="323"/>
      <c r="BJ44" s="323"/>
    </row>
    <row r="45" spans="2:62" ht="16.5" customHeight="1">
      <c r="B45" s="352" t="s">
        <v>256</v>
      </c>
      <c r="C45" s="352"/>
      <c r="D45" s="352"/>
      <c r="E45" s="353"/>
      <c r="F45" s="79"/>
      <c r="H45" s="351" t="s">
        <v>295</v>
      </c>
      <c r="I45" s="351"/>
      <c r="J45" s="351"/>
      <c r="K45" s="349" t="s">
        <v>501</v>
      </c>
      <c r="L45" s="349"/>
      <c r="M45" s="349"/>
      <c r="N45" s="69"/>
      <c r="O45" s="338">
        <f t="shared" si="0"/>
        <v>6057</v>
      </c>
      <c r="P45" s="323"/>
      <c r="Q45" s="323"/>
      <c r="R45" s="323"/>
      <c r="S45" s="323"/>
      <c r="T45" s="323">
        <v>2834</v>
      </c>
      <c r="U45" s="323"/>
      <c r="V45" s="323"/>
      <c r="W45" s="323"/>
      <c r="X45" s="323"/>
      <c r="Y45" s="323">
        <v>3223</v>
      </c>
      <c r="Z45" s="323"/>
      <c r="AA45" s="323"/>
      <c r="AB45" s="323"/>
      <c r="AC45" s="323"/>
      <c r="AD45" s="341">
        <f t="shared" si="1"/>
        <v>50</v>
      </c>
      <c r="AE45" s="341"/>
      <c r="AF45" s="341"/>
      <c r="AG45" s="341"/>
      <c r="AH45" s="341"/>
      <c r="AI45" s="341">
        <f t="shared" si="2"/>
        <v>17</v>
      </c>
      <c r="AJ45" s="341"/>
      <c r="AK45" s="341"/>
      <c r="AL45" s="341"/>
      <c r="AM45" s="341"/>
      <c r="AN45" s="328">
        <f t="shared" si="3"/>
        <v>33</v>
      </c>
      <c r="AO45" s="328"/>
      <c r="AP45" s="328"/>
      <c r="AQ45" s="328"/>
      <c r="AR45" s="328"/>
      <c r="AV45" s="323">
        <f t="shared" si="4"/>
        <v>6007</v>
      </c>
      <c r="AW45" s="323"/>
      <c r="AX45" s="323"/>
      <c r="AY45" s="323"/>
      <c r="AZ45" s="323"/>
      <c r="BA45" s="323">
        <v>2817</v>
      </c>
      <c r="BB45" s="323"/>
      <c r="BC45" s="323"/>
      <c r="BD45" s="323"/>
      <c r="BE45" s="323"/>
      <c r="BF45" s="323">
        <v>3190</v>
      </c>
      <c r="BG45" s="323"/>
      <c r="BH45" s="323"/>
      <c r="BI45" s="323"/>
      <c r="BJ45" s="323"/>
    </row>
    <row r="46" spans="2:62" ht="16.5" customHeight="1">
      <c r="B46" s="352" t="s">
        <v>257</v>
      </c>
      <c r="C46" s="352"/>
      <c r="D46" s="352"/>
      <c r="E46" s="353"/>
      <c r="F46" s="79"/>
      <c r="H46" s="351" t="s">
        <v>296</v>
      </c>
      <c r="I46" s="351"/>
      <c r="J46" s="351"/>
      <c r="K46" s="349" t="s">
        <v>503</v>
      </c>
      <c r="L46" s="349"/>
      <c r="M46" s="349"/>
      <c r="N46" s="69"/>
      <c r="O46" s="338">
        <f t="shared" si="0"/>
        <v>4615</v>
      </c>
      <c r="P46" s="323"/>
      <c r="Q46" s="323"/>
      <c r="R46" s="323"/>
      <c r="S46" s="323"/>
      <c r="T46" s="323">
        <v>2184</v>
      </c>
      <c r="U46" s="323"/>
      <c r="V46" s="323"/>
      <c r="W46" s="323"/>
      <c r="X46" s="323"/>
      <c r="Y46" s="323">
        <v>2431</v>
      </c>
      <c r="Z46" s="323"/>
      <c r="AA46" s="323"/>
      <c r="AB46" s="323"/>
      <c r="AC46" s="323"/>
      <c r="AD46" s="341">
        <f t="shared" si="1"/>
        <v>11</v>
      </c>
      <c r="AE46" s="341"/>
      <c r="AF46" s="341"/>
      <c r="AG46" s="341"/>
      <c r="AH46" s="341"/>
      <c r="AI46" s="341">
        <f t="shared" si="2"/>
        <v>13</v>
      </c>
      <c r="AJ46" s="341"/>
      <c r="AK46" s="341"/>
      <c r="AL46" s="341"/>
      <c r="AM46" s="341"/>
      <c r="AN46" s="328">
        <f t="shared" si="3"/>
        <v>-2</v>
      </c>
      <c r="AO46" s="328"/>
      <c r="AP46" s="328"/>
      <c r="AQ46" s="328"/>
      <c r="AR46" s="328"/>
      <c r="AV46" s="323">
        <f t="shared" si="4"/>
        <v>4604</v>
      </c>
      <c r="AW46" s="323"/>
      <c r="AX46" s="323"/>
      <c r="AY46" s="323"/>
      <c r="AZ46" s="323"/>
      <c r="BA46" s="323">
        <v>2171</v>
      </c>
      <c r="BB46" s="323"/>
      <c r="BC46" s="323"/>
      <c r="BD46" s="323"/>
      <c r="BE46" s="323"/>
      <c r="BF46" s="323">
        <v>2433</v>
      </c>
      <c r="BG46" s="323"/>
      <c r="BH46" s="323"/>
      <c r="BI46" s="323"/>
      <c r="BJ46" s="323"/>
    </row>
    <row r="47" spans="2:62" ht="16.5" customHeight="1">
      <c r="B47" s="352" t="s">
        <v>507</v>
      </c>
      <c r="C47" s="352"/>
      <c r="D47" s="352"/>
      <c r="E47" s="353"/>
      <c r="F47" s="79"/>
      <c r="H47" s="351" t="s">
        <v>135</v>
      </c>
      <c r="I47" s="351"/>
      <c r="J47" s="351"/>
      <c r="K47" s="349" t="s">
        <v>136</v>
      </c>
      <c r="L47" s="349"/>
      <c r="M47" s="349"/>
      <c r="N47" s="91"/>
      <c r="O47" s="338">
        <f t="shared" si="0"/>
        <v>2136</v>
      </c>
      <c r="P47" s="323"/>
      <c r="Q47" s="323"/>
      <c r="R47" s="323"/>
      <c r="S47" s="323"/>
      <c r="T47" s="323">
        <v>1035</v>
      </c>
      <c r="U47" s="323"/>
      <c r="V47" s="323"/>
      <c r="W47" s="323"/>
      <c r="X47" s="323"/>
      <c r="Y47" s="323">
        <v>1101</v>
      </c>
      <c r="Z47" s="323"/>
      <c r="AA47" s="323"/>
      <c r="AB47" s="323"/>
      <c r="AC47" s="323"/>
      <c r="AD47" s="341">
        <f t="shared" si="1"/>
        <v>-13</v>
      </c>
      <c r="AE47" s="341"/>
      <c r="AF47" s="341"/>
      <c r="AG47" s="341"/>
      <c r="AH47" s="341"/>
      <c r="AI47" s="341">
        <f t="shared" si="2"/>
        <v>-5</v>
      </c>
      <c r="AJ47" s="341"/>
      <c r="AK47" s="341"/>
      <c r="AL47" s="341"/>
      <c r="AM47" s="341"/>
      <c r="AN47" s="328">
        <f t="shared" si="3"/>
        <v>-8</v>
      </c>
      <c r="AO47" s="328"/>
      <c r="AP47" s="328"/>
      <c r="AQ47" s="328"/>
      <c r="AR47" s="328"/>
      <c r="AV47" s="323">
        <f t="shared" si="4"/>
        <v>2149</v>
      </c>
      <c r="AW47" s="323"/>
      <c r="AX47" s="323"/>
      <c r="AY47" s="323"/>
      <c r="AZ47" s="323"/>
      <c r="BA47" s="323">
        <v>1040</v>
      </c>
      <c r="BB47" s="323"/>
      <c r="BC47" s="323"/>
      <c r="BD47" s="323"/>
      <c r="BE47" s="323"/>
      <c r="BF47" s="323">
        <v>1109</v>
      </c>
      <c r="BG47" s="323"/>
      <c r="BH47" s="323"/>
      <c r="BI47" s="323"/>
      <c r="BJ47" s="323"/>
    </row>
    <row r="48" spans="1:62" ht="16.5" customHeight="1">
      <c r="A48" s="76"/>
      <c r="B48" s="359" t="s">
        <v>506</v>
      </c>
      <c r="C48" s="359"/>
      <c r="D48" s="359"/>
      <c r="E48" s="360"/>
      <c r="F48" s="77"/>
      <c r="G48" s="76"/>
      <c r="H48" s="355" t="s">
        <v>137</v>
      </c>
      <c r="I48" s="355"/>
      <c r="J48" s="355"/>
      <c r="K48" s="331" t="s">
        <v>503</v>
      </c>
      <c r="L48" s="331"/>
      <c r="M48" s="331"/>
      <c r="N48" s="96"/>
      <c r="O48" s="344">
        <f t="shared" si="0"/>
        <v>4726</v>
      </c>
      <c r="P48" s="343"/>
      <c r="Q48" s="343"/>
      <c r="R48" s="343"/>
      <c r="S48" s="343"/>
      <c r="T48" s="343">
        <v>2394</v>
      </c>
      <c r="U48" s="343"/>
      <c r="V48" s="343"/>
      <c r="W48" s="343"/>
      <c r="X48" s="343"/>
      <c r="Y48" s="343">
        <v>2332</v>
      </c>
      <c r="Z48" s="343"/>
      <c r="AA48" s="343"/>
      <c r="AB48" s="343"/>
      <c r="AC48" s="343"/>
      <c r="AD48" s="342">
        <f t="shared" si="1"/>
        <v>53</v>
      </c>
      <c r="AE48" s="342"/>
      <c r="AF48" s="342"/>
      <c r="AG48" s="342"/>
      <c r="AH48" s="342"/>
      <c r="AI48" s="342">
        <f t="shared" si="2"/>
        <v>15</v>
      </c>
      <c r="AJ48" s="342"/>
      <c r="AK48" s="342"/>
      <c r="AL48" s="342"/>
      <c r="AM48" s="342"/>
      <c r="AN48" s="333">
        <f t="shared" si="3"/>
        <v>38</v>
      </c>
      <c r="AO48" s="333"/>
      <c r="AP48" s="333"/>
      <c r="AQ48" s="333"/>
      <c r="AR48" s="333"/>
      <c r="AV48" s="323">
        <f t="shared" si="4"/>
        <v>4673</v>
      </c>
      <c r="AW48" s="323"/>
      <c r="AX48" s="323"/>
      <c r="AY48" s="323"/>
      <c r="AZ48" s="323"/>
      <c r="BA48" s="323">
        <v>2379</v>
      </c>
      <c r="BB48" s="323"/>
      <c r="BC48" s="323"/>
      <c r="BD48" s="323"/>
      <c r="BE48" s="323"/>
      <c r="BF48" s="323">
        <v>2294</v>
      </c>
      <c r="BG48" s="323"/>
      <c r="BH48" s="323"/>
      <c r="BI48" s="323"/>
      <c r="BJ48" s="323"/>
    </row>
    <row r="49" spans="1:8" ht="13.5" customHeight="1">
      <c r="A49" s="44"/>
      <c r="C49" s="97"/>
      <c r="D49" s="97"/>
      <c r="E49" s="42"/>
      <c r="F49" s="42"/>
      <c r="G49" s="42"/>
      <c r="H49" s="13"/>
    </row>
    <row r="50" spans="3:8" ht="18" customHeight="1">
      <c r="C50" s="14"/>
      <c r="D50" s="14"/>
      <c r="E50" s="14"/>
      <c r="F50" s="14"/>
      <c r="G50" s="14"/>
      <c r="H50" s="14"/>
    </row>
    <row r="51" spans="3:8" ht="18" customHeight="1">
      <c r="C51" s="14"/>
      <c r="D51" s="14"/>
      <c r="E51" s="14"/>
      <c r="F51" s="14"/>
      <c r="G51" s="14"/>
      <c r="H51" s="14"/>
    </row>
    <row r="52" spans="3:8" ht="18" customHeight="1">
      <c r="C52" s="13"/>
      <c r="D52" s="13"/>
      <c r="E52" s="13"/>
      <c r="F52" s="13"/>
      <c r="G52" s="13"/>
      <c r="H52" s="13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24"/>
      <c r="D56" s="24"/>
      <c r="E56" s="24"/>
      <c r="F56" s="24"/>
      <c r="G56" s="24"/>
      <c r="H56" s="24"/>
    </row>
    <row r="57" ht="18" customHeight="1"/>
    <row r="58" spans="3:8" ht="13.5" customHeight="1">
      <c r="C58" s="19"/>
      <c r="D58" s="19"/>
      <c r="E58" s="42"/>
      <c r="F58" s="42"/>
      <c r="G58" s="42"/>
      <c r="H58" s="13"/>
    </row>
    <row r="59" spans="3:8" ht="13.5" customHeight="1">
      <c r="C59" s="29"/>
      <c r="D59" s="29"/>
      <c r="E59" s="32"/>
      <c r="F59" s="32"/>
      <c r="G59" s="42"/>
      <c r="H59" s="4"/>
    </row>
    <row r="60" spans="3:8" ht="13.5" customHeight="1">
      <c r="C60" s="29"/>
      <c r="D60" s="29"/>
      <c r="F60" s="32"/>
      <c r="G60" s="42"/>
      <c r="H60" s="4"/>
    </row>
    <row r="61" spans="3:17" ht="13.5" customHeight="1">
      <c r="C61" s="19"/>
      <c r="D61" s="19"/>
      <c r="F61" s="32"/>
      <c r="G61" s="42"/>
      <c r="H61" s="4"/>
      <c r="I61" s="98"/>
      <c r="L61" s="19"/>
      <c r="M61" s="14"/>
      <c r="N61" s="14"/>
      <c r="O61" s="48"/>
      <c r="P61" s="48"/>
      <c r="Q61" s="43"/>
    </row>
    <row r="62" spans="3:17" ht="13.5" customHeight="1">
      <c r="C62" s="19"/>
      <c r="D62" s="19"/>
      <c r="E62" s="42"/>
      <c r="F62" s="42"/>
      <c r="G62" s="42"/>
      <c r="H62" s="13"/>
      <c r="I62" s="98"/>
      <c r="L62" s="19"/>
      <c r="M62" s="14"/>
      <c r="N62" s="14"/>
      <c r="O62" s="48"/>
      <c r="P62" s="48"/>
      <c r="Q62" s="43"/>
    </row>
    <row r="63" spans="3:17" ht="13.5" customHeight="1">
      <c r="C63" s="19"/>
      <c r="D63" s="19"/>
      <c r="E63" s="32"/>
      <c r="F63" s="32"/>
      <c r="G63" s="42"/>
      <c r="H63" s="4"/>
      <c r="I63" s="99"/>
      <c r="L63" s="19"/>
      <c r="M63" s="14"/>
      <c r="N63" s="14"/>
      <c r="O63" s="48"/>
      <c r="P63" s="48"/>
      <c r="Q63" s="43"/>
    </row>
    <row r="64" spans="3:17" ht="13.5" customHeight="1">
      <c r="C64" s="19"/>
      <c r="D64" s="19"/>
      <c r="F64" s="32"/>
      <c r="G64" s="42"/>
      <c r="H64" s="4"/>
      <c r="I64" s="98"/>
      <c r="L64" s="19"/>
      <c r="M64" s="14"/>
      <c r="N64" s="14"/>
      <c r="O64" s="51"/>
      <c r="P64" s="51"/>
      <c r="Q64" s="52"/>
    </row>
    <row r="65" spans="3:17" ht="13.5" customHeight="1">
      <c r="C65" s="19"/>
      <c r="D65" s="19"/>
      <c r="F65" s="32"/>
      <c r="G65" s="42"/>
      <c r="H65" s="4"/>
      <c r="I65" s="98"/>
      <c r="L65" s="4"/>
      <c r="M65" s="14"/>
      <c r="N65" s="14"/>
      <c r="O65" s="51"/>
      <c r="P65" s="51"/>
      <c r="Q65" s="52"/>
    </row>
    <row r="66" spans="3:17" ht="13.5" customHeight="1">
      <c r="C66" s="29"/>
      <c r="D66" s="29"/>
      <c r="F66" s="32"/>
      <c r="G66" s="42"/>
      <c r="H66" s="4"/>
      <c r="I66" s="98"/>
      <c r="L66" s="29"/>
      <c r="M66" s="14"/>
      <c r="N66" s="14"/>
      <c r="O66" s="48"/>
      <c r="P66" s="48"/>
      <c r="Q66" s="43"/>
    </row>
    <row r="67" spans="3:17" ht="13.5" customHeight="1">
      <c r="C67" s="19"/>
      <c r="D67" s="19"/>
      <c r="E67" s="42"/>
      <c r="F67" s="42"/>
      <c r="G67" s="42"/>
      <c r="H67" s="13"/>
      <c r="I67" s="98"/>
      <c r="L67" s="19"/>
      <c r="M67" s="14"/>
      <c r="N67" s="14"/>
      <c r="O67" s="54"/>
      <c r="P67" s="54"/>
      <c r="Q67" s="43"/>
    </row>
    <row r="68" spans="3:17" ht="13.5" customHeight="1">
      <c r="C68" s="13"/>
      <c r="D68" s="13"/>
      <c r="E68" s="32"/>
      <c r="F68" s="32"/>
      <c r="G68" s="42"/>
      <c r="H68" s="4"/>
      <c r="I68" s="99"/>
      <c r="L68" s="14"/>
      <c r="M68" s="35"/>
      <c r="N68" s="35"/>
      <c r="O68" s="48"/>
      <c r="P68" s="48"/>
      <c r="Q68" s="43"/>
    </row>
    <row r="69" spans="3:17" ht="13.5" customHeight="1">
      <c r="C69" s="30"/>
      <c r="D69" s="30"/>
      <c r="F69" s="32"/>
      <c r="G69" s="42"/>
      <c r="H69" s="4"/>
      <c r="I69" s="98"/>
      <c r="L69" s="30"/>
      <c r="M69" s="28"/>
      <c r="N69" s="28"/>
      <c r="O69" s="48"/>
      <c r="P69" s="48"/>
      <c r="Q69" s="43"/>
    </row>
    <row r="70" spans="3:14" ht="13.5" customHeight="1">
      <c r="C70" s="19"/>
      <c r="D70" s="19"/>
      <c r="F70" s="32"/>
      <c r="G70" s="42"/>
      <c r="H70" s="4"/>
      <c r="I70" s="98"/>
      <c r="L70" s="29"/>
      <c r="M70" s="14"/>
      <c r="N70" s="14"/>
    </row>
    <row r="71" spans="3:14" ht="13.5" customHeight="1">
      <c r="C71" s="19"/>
      <c r="D71" s="19"/>
      <c r="F71" s="32"/>
      <c r="G71" s="42"/>
      <c r="H71" s="4"/>
      <c r="I71" s="98"/>
      <c r="L71" s="29"/>
      <c r="M71" s="14"/>
      <c r="N71" s="14"/>
    </row>
    <row r="72" spans="3:14" ht="13.5" customHeight="1">
      <c r="C72" s="29"/>
      <c r="D72" s="29"/>
      <c r="E72" s="42"/>
      <c r="F72" s="42"/>
      <c r="G72" s="42"/>
      <c r="H72" s="13"/>
      <c r="I72" s="98"/>
      <c r="L72" s="29"/>
      <c r="M72" s="14"/>
      <c r="N72" s="14"/>
    </row>
    <row r="73" spans="3:14" ht="13.5" customHeight="1">
      <c r="C73" s="19"/>
      <c r="D73" s="19"/>
      <c r="E73" s="32"/>
      <c r="F73" s="32"/>
      <c r="G73" s="42"/>
      <c r="H73" s="4"/>
      <c r="I73" s="99"/>
      <c r="L73" s="19"/>
      <c r="M73" s="14"/>
      <c r="N73" s="14"/>
    </row>
    <row r="74" spans="3:14" ht="13.5" customHeight="1">
      <c r="C74" s="13"/>
      <c r="D74" s="13"/>
      <c r="F74" s="32"/>
      <c r="G74" s="42"/>
      <c r="H74" s="4"/>
      <c r="I74" s="98"/>
      <c r="L74" s="13"/>
      <c r="M74" s="14"/>
      <c r="N74" s="14"/>
    </row>
    <row r="75" spans="3:14" ht="13.5" customHeight="1">
      <c r="C75" s="30"/>
      <c r="D75" s="30"/>
      <c r="F75" s="32"/>
      <c r="G75" s="42"/>
      <c r="H75" s="4"/>
      <c r="I75" s="98"/>
      <c r="L75" s="24"/>
      <c r="M75" s="28"/>
      <c r="N75" s="28"/>
    </row>
    <row r="76" spans="3:14" ht="13.5" customHeight="1">
      <c r="C76" s="19"/>
      <c r="D76" s="19"/>
      <c r="E76" s="42"/>
      <c r="F76" s="42"/>
      <c r="G76" s="42"/>
      <c r="H76" s="13"/>
      <c r="I76" s="98"/>
      <c r="L76" s="19"/>
      <c r="M76" s="14"/>
      <c r="N76" s="14"/>
    </row>
    <row r="77" spans="3:14" ht="13.5" customHeight="1">
      <c r="C77" s="19"/>
      <c r="D77" s="19"/>
      <c r="E77" s="32"/>
      <c r="F77" s="32"/>
      <c r="G77" s="42"/>
      <c r="H77" s="4"/>
      <c r="I77" s="99"/>
      <c r="L77" s="19"/>
      <c r="M77" s="14"/>
      <c r="N77" s="14"/>
    </row>
    <row r="78" spans="3:14" ht="13.5" customHeight="1">
      <c r="C78" s="19"/>
      <c r="D78" s="19"/>
      <c r="F78" s="32"/>
      <c r="G78" s="42"/>
      <c r="H78" s="4"/>
      <c r="I78" s="98"/>
      <c r="L78" s="4"/>
      <c r="M78" s="14"/>
      <c r="N78" s="14"/>
    </row>
    <row r="79" spans="3:14" ht="13.5" customHeight="1">
      <c r="C79" s="19"/>
      <c r="D79" s="19"/>
      <c r="E79" s="42"/>
      <c r="F79" s="42"/>
      <c r="G79" s="42"/>
      <c r="H79" s="13"/>
      <c r="I79" s="98"/>
      <c r="L79" s="29"/>
      <c r="M79" s="14"/>
      <c r="N79" s="14"/>
    </row>
    <row r="80" spans="3:14" ht="13.5" customHeight="1">
      <c r="C80" s="29"/>
      <c r="D80" s="29"/>
      <c r="E80" s="32"/>
      <c r="F80" s="32"/>
      <c r="G80" s="42"/>
      <c r="H80" s="4"/>
      <c r="I80" s="99"/>
      <c r="L80" s="50"/>
      <c r="M80" s="14"/>
      <c r="N80" s="14"/>
    </row>
    <row r="81" spans="3:14" ht="13.5" customHeight="1">
      <c r="C81" s="19"/>
      <c r="D81" s="19"/>
      <c r="F81" s="32"/>
      <c r="G81" s="42"/>
      <c r="H81" s="4"/>
      <c r="I81" s="98"/>
      <c r="L81" s="19"/>
      <c r="M81" s="14"/>
      <c r="N81" s="14"/>
    </row>
    <row r="82" spans="3:14" ht="13.5" customHeight="1">
      <c r="C82" s="19"/>
      <c r="D82" s="19"/>
      <c r="E82" s="42"/>
      <c r="F82" s="42"/>
      <c r="G82" s="42"/>
      <c r="H82" s="13"/>
      <c r="I82" s="98"/>
      <c r="L82" s="4"/>
      <c r="M82" s="14"/>
      <c r="N82" s="14"/>
    </row>
    <row r="83" spans="3:14" ht="13.5" customHeight="1">
      <c r="C83" s="29"/>
      <c r="D83" s="29"/>
      <c r="E83" s="32"/>
      <c r="F83" s="32"/>
      <c r="G83" s="42"/>
      <c r="H83" s="4"/>
      <c r="I83" s="99"/>
      <c r="L83" s="19"/>
      <c r="M83" s="14"/>
      <c r="N83" s="14"/>
    </row>
    <row r="84" spans="3:14" ht="13.5" customHeight="1">
      <c r="C84" s="19"/>
      <c r="D84" s="19"/>
      <c r="F84" s="32"/>
      <c r="G84" s="42"/>
      <c r="H84" s="4"/>
      <c r="I84" s="98"/>
      <c r="L84" s="4"/>
      <c r="M84" s="14"/>
      <c r="N84" s="14"/>
    </row>
    <row r="85" spans="6:9" ht="13.5" customHeight="1">
      <c r="F85" s="32"/>
      <c r="G85" s="42"/>
      <c r="H85" s="19"/>
      <c r="I85" s="98"/>
    </row>
    <row r="86" spans="6:9" ht="13.5" customHeight="1">
      <c r="F86" s="32"/>
      <c r="G86" s="42"/>
      <c r="H86" s="4"/>
      <c r="I86" s="98"/>
    </row>
    <row r="87" spans="6:9" ht="13.5" customHeight="1">
      <c r="F87" s="32"/>
      <c r="G87" s="42"/>
      <c r="H87" s="4"/>
      <c r="I87" s="98"/>
    </row>
    <row r="88" spans="6:9" ht="13.5" customHeight="1">
      <c r="F88" s="32"/>
      <c r="G88" s="42"/>
      <c r="H88" s="4"/>
      <c r="I88" s="98"/>
    </row>
    <row r="89" spans="6:9" ht="13.5" customHeight="1">
      <c r="F89" s="32"/>
      <c r="G89" s="42"/>
      <c r="H89" s="4"/>
      <c r="I89" s="98"/>
    </row>
    <row r="90" spans="5:9" ht="13.5" customHeight="1">
      <c r="E90" s="42"/>
      <c r="F90" s="42"/>
      <c r="G90" s="42"/>
      <c r="H90" s="13"/>
      <c r="I90" s="98"/>
    </row>
    <row r="91" spans="5:9" ht="13.5" customHeight="1">
      <c r="E91" s="32"/>
      <c r="F91" s="32"/>
      <c r="G91" s="42"/>
      <c r="H91" s="4"/>
      <c r="I91" s="99"/>
    </row>
    <row r="92" spans="6:9" ht="13.5" customHeight="1">
      <c r="F92" s="32"/>
      <c r="G92" s="42"/>
      <c r="H92" s="4"/>
      <c r="I92" s="98"/>
    </row>
    <row r="93" spans="5:9" ht="4.5" customHeight="1">
      <c r="E93" s="42"/>
      <c r="F93" s="42"/>
      <c r="G93" s="42"/>
      <c r="H93" s="19"/>
      <c r="I93" s="98"/>
    </row>
    <row r="94" spans="5:9" ht="11.25" customHeight="1">
      <c r="E94" s="32"/>
      <c r="F94" s="32"/>
      <c r="G94" s="42"/>
      <c r="H94" s="4"/>
      <c r="I94" s="99"/>
    </row>
    <row r="95" spans="6:9" ht="11.25" customHeight="1">
      <c r="F95" s="32"/>
      <c r="G95" s="42"/>
      <c r="H95" s="4"/>
      <c r="I95" s="13"/>
    </row>
    <row r="96" ht="11.25" customHeight="1">
      <c r="E96" s="34"/>
    </row>
    <row r="97" ht="11.25" customHeight="1">
      <c r="E97" s="34"/>
    </row>
    <row r="98" ht="11.25" customHeight="1"/>
  </sheetData>
  <sheetProtection/>
  <mergeCells count="409">
    <mergeCell ref="AV47:AZ47"/>
    <mergeCell ref="BA47:BE47"/>
    <mergeCell ref="BF47:BJ47"/>
    <mergeCell ref="AV48:AZ48"/>
    <mergeCell ref="BA48:BE48"/>
    <mergeCell ref="BF48:BJ48"/>
    <mergeCell ref="AV45:AZ45"/>
    <mergeCell ref="BA45:BE45"/>
    <mergeCell ref="BF45:BJ45"/>
    <mergeCell ref="AV46:AZ46"/>
    <mergeCell ref="BA46:BE46"/>
    <mergeCell ref="BF46:BJ46"/>
    <mergeCell ref="AV43:AZ43"/>
    <mergeCell ref="BA43:BE43"/>
    <mergeCell ref="BF43:BJ43"/>
    <mergeCell ref="AV44:AZ44"/>
    <mergeCell ref="BA44:BE44"/>
    <mergeCell ref="BF44:BJ44"/>
    <mergeCell ref="AV41:AZ41"/>
    <mergeCell ref="BA41:BE41"/>
    <mergeCell ref="BF41:BJ41"/>
    <mergeCell ref="AV42:AZ42"/>
    <mergeCell ref="BA42:BE42"/>
    <mergeCell ref="BF42:BJ42"/>
    <mergeCell ref="AV39:AZ39"/>
    <mergeCell ref="BA39:BE39"/>
    <mergeCell ref="BF39:BJ39"/>
    <mergeCell ref="AV40:AZ40"/>
    <mergeCell ref="BA40:BE40"/>
    <mergeCell ref="BF40:BJ40"/>
    <mergeCell ref="AV37:AZ37"/>
    <mergeCell ref="BA37:BE37"/>
    <mergeCell ref="BF37:BJ37"/>
    <mergeCell ref="AV38:AZ38"/>
    <mergeCell ref="BA38:BE38"/>
    <mergeCell ref="BF38:BJ38"/>
    <mergeCell ref="AV35:AZ35"/>
    <mergeCell ref="BA35:BE35"/>
    <mergeCell ref="BF35:BJ35"/>
    <mergeCell ref="AV36:AZ36"/>
    <mergeCell ref="BA36:BE36"/>
    <mergeCell ref="BF36:BJ36"/>
    <mergeCell ref="AV33:AZ33"/>
    <mergeCell ref="BA33:BE33"/>
    <mergeCell ref="BF33:BJ33"/>
    <mergeCell ref="AV34:AZ34"/>
    <mergeCell ref="BA34:BE34"/>
    <mergeCell ref="BF34:BJ34"/>
    <mergeCell ref="AV31:AZ31"/>
    <mergeCell ref="BA31:BE31"/>
    <mergeCell ref="BF31:BJ31"/>
    <mergeCell ref="AV32:AZ32"/>
    <mergeCell ref="BA32:BE32"/>
    <mergeCell ref="BF32:BJ32"/>
    <mergeCell ref="AV29:AZ29"/>
    <mergeCell ref="BA29:BE29"/>
    <mergeCell ref="BF29:BJ29"/>
    <mergeCell ref="AV30:AZ30"/>
    <mergeCell ref="BA30:BE30"/>
    <mergeCell ref="BF30:BJ30"/>
    <mergeCell ref="AV27:AZ27"/>
    <mergeCell ref="BA27:BE27"/>
    <mergeCell ref="BF27:BJ27"/>
    <mergeCell ref="AV28:AZ28"/>
    <mergeCell ref="BA28:BE28"/>
    <mergeCell ref="BF28:BJ28"/>
    <mergeCell ref="AV25:AZ25"/>
    <mergeCell ref="BA25:BE25"/>
    <mergeCell ref="BF25:BJ25"/>
    <mergeCell ref="AV26:AZ26"/>
    <mergeCell ref="BA26:BE26"/>
    <mergeCell ref="BF26:BJ26"/>
    <mergeCell ref="AV23:AZ23"/>
    <mergeCell ref="BA23:BE23"/>
    <mergeCell ref="BF23:BJ23"/>
    <mergeCell ref="AV24:AZ24"/>
    <mergeCell ref="BA24:BE24"/>
    <mergeCell ref="BF24:BJ24"/>
    <mergeCell ref="H4:Z4"/>
    <mergeCell ref="AA4:AR4"/>
    <mergeCell ref="AM12:AR12"/>
    <mergeCell ref="AM6:AR6"/>
    <mergeCell ref="AM7:AR7"/>
    <mergeCell ref="AG5:AL5"/>
    <mergeCell ref="AG6:AL6"/>
    <mergeCell ref="AG7:AL7"/>
    <mergeCell ref="AG8:AL8"/>
    <mergeCell ref="U9:Z9"/>
    <mergeCell ref="AM13:AR13"/>
    <mergeCell ref="AM15:AR15"/>
    <mergeCell ref="U5:Z5"/>
    <mergeCell ref="AA5:AF5"/>
    <mergeCell ref="AM8:AR8"/>
    <mergeCell ref="AM9:AR9"/>
    <mergeCell ref="AM10:AR10"/>
    <mergeCell ref="AM11:AR11"/>
    <mergeCell ref="AM5:AR5"/>
    <mergeCell ref="AA13:AF13"/>
    <mergeCell ref="AG13:AL13"/>
    <mergeCell ref="AG15:AL15"/>
    <mergeCell ref="AA9:AF9"/>
    <mergeCell ref="AA10:AF10"/>
    <mergeCell ref="AA11:AF11"/>
    <mergeCell ref="AG9:AL9"/>
    <mergeCell ref="AG10:AL10"/>
    <mergeCell ref="AG11:AL11"/>
    <mergeCell ref="AG12:AL12"/>
    <mergeCell ref="AA12:AF12"/>
    <mergeCell ref="U15:Z15"/>
    <mergeCell ref="U6:Z6"/>
    <mergeCell ref="U7:Z7"/>
    <mergeCell ref="U8:Z8"/>
    <mergeCell ref="U10:Z10"/>
    <mergeCell ref="U11:Z11"/>
    <mergeCell ref="U12:Z12"/>
    <mergeCell ref="O14:T14"/>
    <mergeCell ref="H13:M13"/>
    <mergeCell ref="AA6:AF6"/>
    <mergeCell ref="AA7:AF7"/>
    <mergeCell ref="AA8:AF8"/>
    <mergeCell ref="U13:Z13"/>
    <mergeCell ref="O8:T8"/>
    <mergeCell ref="O9:T9"/>
    <mergeCell ref="O10:T10"/>
    <mergeCell ref="O11:T11"/>
    <mergeCell ref="O12:T12"/>
    <mergeCell ref="O13:T13"/>
    <mergeCell ref="U14:Z14"/>
    <mergeCell ref="AA14:AF14"/>
    <mergeCell ref="O15:T15"/>
    <mergeCell ref="H5:M5"/>
    <mergeCell ref="H6:M6"/>
    <mergeCell ref="H7:M7"/>
    <mergeCell ref="N5:T5"/>
    <mergeCell ref="H15:M15"/>
    <mergeCell ref="O6:T6"/>
    <mergeCell ref="O7:T7"/>
    <mergeCell ref="A12:G12"/>
    <mergeCell ref="A13:G13"/>
    <mergeCell ref="A15:G15"/>
    <mergeCell ref="A14:G14"/>
    <mergeCell ref="BF21:BJ21"/>
    <mergeCell ref="H8:M8"/>
    <mergeCell ref="H9:M9"/>
    <mergeCell ref="H10:M10"/>
    <mergeCell ref="H11:M11"/>
    <mergeCell ref="H12:M12"/>
    <mergeCell ref="Z1:AR1"/>
    <mergeCell ref="B24:E24"/>
    <mergeCell ref="B23:E23"/>
    <mergeCell ref="K23:M23"/>
    <mergeCell ref="A9:G9"/>
    <mergeCell ref="A10:G10"/>
    <mergeCell ref="A11:G11"/>
    <mergeCell ref="A6:G6"/>
    <mergeCell ref="A7:G7"/>
    <mergeCell ref="A8:G8"/>
    <mergeCell ref="B32:E32"/>
    <mergeCell ref="B33:E33"/>
    <mergeCell ref="B26:E26"/>
    <mergeCell ref="B27:E27"/>
    <mergeCell ref="B28:E28"/>
    <mergeCell ref="B29:E29"/>
    <mergeCell ref="B30:E30"/>
    <mergeCell ref="B31:E31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46:E46"/>
    <mergeCell ref="B47:E47"/>
    <mergeCell ref="B48:E48"/>
    <mergeCell ref="H25:J25"/>
    <mergeCell ref="H26:J26"/>
    <mergeCell ref="H30:J30"/>
    <mergeCell ref="H31:J31"/>
    <mergeCell ref="B42:E42"/>
    <mergeCell ref="B43:E43"/>
    <mergeCell ref="B44:E44"/>
    <mergeCell ref="H27:M27"/>
    <mergeCell ref="H28:M28"/>
    <mergeCell ref="H29:M29"/>
    <mergeCell ref="H32:J32"/>
    <mergeCell ref="K32:M32"/>
    <mergeCell ref="K31:M31"/>
    <mergeCell ref="K30:M30"/>
    <mergeCell ref="H35:J35"/>
    <mergeCell ref="K35:M35"/>
    <mergeCell ref="H34:M34"/>
    <mergeCell ref="K33:M33"/>
    <mergeCell ref="H36:J36"/>
    <mergeCell ref="K36:M36"/>
    <mergeCell ref="H33:J33"/>
    <mergeCell ref="H37:J37"/>
    <mergeCell ref="H38:J38"/>
    <mergeCell ref="H39:J39"/>
    <mergeCell ref="H40:M40"/>
    <mergeCell ref="K39:M39"/>
    <mergeCell ref="K38:M38"/>
    <mergeCell ref="K37:M37"/>
    <mergeCell ref="H41:J41"/>
    <mergeCell ref="H42:J42"/>
    <mergeCell ref="H43:J43"/>
    <mergeCell ref="H44:M44"/>
    <mergeCell ref="K43:M43"/>
    <mergeCell ref="K42:M42"/>
    <mergeCell ref="K41:M41"/>
    <mergeCell ref="H46:J46"/>
    <mergeCell ref="K46:M46"/>
    <mergeCell ref="K45:M45"/>
    <mergeCell ref="H47:J47"/>
    <mergeCell ref="K47:M47"/>
    <mergeCell ref="H48:J48"/>
    <mergeCell ref="K48:M48"/>
    <mergeCell ref="H45:J45"/>
    <mergeCell ref="B21:E21"/>
    <mergeCell ref="H23:J23"/>
    <mergeCell ref="H24:J24"/>
    <mergeCell ref="B25:E25"/>
    <mergeCell ref="H22:M22"/>
    <mergeCell ref="H21:M21"/>
    <mergeCell ref="B22:E22"/>
    <mergeCell ref="K24:M24"/>
    <mergeCell ref="O45:S45"/>
    <mergeCell ref="O46:S46"/>
    <mergeCell ref="B19:E20"/>
    <mergeCell ref="O21:S21"/>
    <mergeCell ref="O23:S23"/>
    <mergeCell ref="O24:S24"/>
    <mergeCell ref="O20:S20"/>
    <mergeCell ref="G19:N20"/>
    <mergeCell ref="K26:M26"/>
    <mergeCell ref="K25:M25"/>
    <mergeCell ref="O27:S27"/>
    <mergeCell ref="O28:S28"/>
    <mergeCell ref="O25:S25"/>
    <mergeCell ref="O26:S26"/>
    <mergeCell ref="O47:S47"/>
    <mergeCell ref="O48:S48"/>
    <mergeCell ref="O41:S41"/>
    <mergeCell ref="O42:S42"/>
    <mergeCell ref="O43:S43"/>
    <mergeCell ref="O44:S44"/>
    <mergeCell ref="O35:S35"/>
    <mergeCell ref="O36:S36"/>
    <mergeCell ref="O29:S29"/>
    <mergeCell ref="O30:S30"/>
    <mergeCell ref="O31:S31"/>
    <mergeCell ref="O32:S32"/>
    <mergeCell ref="T31:X31"/>
    <mergeCell ref="T32:X32"/>
    <mergeCell ref="T27:X27"/>
    <mergeCell ref="T28:X28"/>
    <mergeCell ref="O39:S39"/>
    <mergeCell ref="O40:S40"/>
    <mergeCell ref="O33:S33"/>
    <mergeCell ref="O34:S34"/>
    <mergeCell ref="O37:S37"/>
    <mergeCell ref="O38:S38"/>
    <mergeCell ref="Y26:AC26"/>
    <mergeCell ref="T24:X24"/>
    <mergeCell ref="T23:X23"/>
    <mergeCell ref="T20:X20"/>
    <mergeCell ref="T29:X29"/>
    <mergeCell ref="T30:X30"/>
    <mergeCell ref="T21:X21"/>
    <mergeCell ref="T33:X33"/>
    <mergeCell ref="T34:X34"/>
    <mergeCell ref="T35:X35"/>
    <mergeCell ref="T36:X36"/>
    <mergeCell ref="Y23:AC23"/>
    <mergeCell ref="Y20:AC20"/>
    <mergeCell ref="T25:X25"/>
    <mergeCell ref="T26:X26"/>
    <mergeCell ref="Y24:AC24"/>
    <mergeCell ref="Y25:AC25"/>
    <mergeCell ref="T47:X47"/>
    <mergeCell ref="T48:X48"/>
    <mergeCell ref="T41:X41"/>
    <mergeCell ref="T42:X42"/>
    <mergeCell ref="T43:X43"/>
    <mergeCell ref="T44:X44"/>
    <mergeCell ref="Y27:AC27"/>
    <mergeCell ref="Y28:AC28"/>
    <mergeCell ref="Y29:AC29"/>
    <mergeCell ref="Y30:AC30"/>
    <mergeCell ref="T45:X45"/>
    <mergeCell ref="T46:X46"/>
    <mergeCell ref="T37:X37"/>
    <mergeCell ref="T38:X38"/>
    <mergeCell ref="T39:X39"/>
    <mergeCell ref="T40:X40"/>
    <mergeCell ref="Y35:AC35"/>
    <mergeCell ref="Y36:AC36"/>
    <mergeCell ref="Y37:AC37"/>
    <mergeCell ref="Y38:AC38"/>
    <mergeCell ref="Y31:AC31"/>
    <mergeCell ref="Y32:AC32"/>
    <mergeCell ref="Y33:AC33"/>
    <mergeCell ref="Y34:AC34"/>
    <mergeCell ref="Y43:AC43"/>
    <mergeCell ref="Y44:AC44"/>
    <mergeCell ref="Y45:AC45"/>
    <mergeCell ref="Y46:AC46"/>
    <mergeCell ref="Y39:AC39"/>
    <mergeCell ref="Y40:AC40"/>
    <mergeCell ref="Y41:AC41"/>
    <mergeCell ref="Y42:AC42"/>
    <mergeCell ref="Y47:AC47"/>
    <mergeCell ref="Y48:AC48"/>
    <mergeCell ref="AD23:AH23"/>
    <mergeCell ref="AD24:AH24"/>
    <mergeCell ref="AD25:AH25"/>
    <mergeCell ref="AD26:AH26"/>
    <mergeCell ref="AD27:AH27"/>
    <mergeCell ref="AD28:AH28"/>
    <mergeCell ref="AD29:AH29"/>
    <mergeCell ref="AD30:AH30"/>
    <mergeCell ref="AD35:AH35"/>
    <mergeCell ref="AD36:AH36"/>
    <mergeCell ref="AD37:AH37"/>
    <mergeCell ref="AD38:AH38"/>
    <mergeCell ref="AD31:AH31"/>
    <mergeCell ref="AD32:AH32"/>
    <mergeCell ref="AD33:AH33"/>
    <mergeCell ref="AD34:AH34"/>
    <mergeCell ref="AD43:AH43"/>
    <mergeCell ref="AD44:AH44"/>
    <mergeCell ref="AD45:AH45"/>
    <mergeCell ref="AD46:AH46"/>
    <mergeCell ref="AD39:AH39"/>
    <mergeCell ref="AD40:AH40"/>
    <mergeCell ref="AD41:AH41"/>
    <mergeCell ref="AD42:AH42"/>
    <mergeCell ref="AD47:AH47"/>
    <mergeCell ref="AD48:AH48"/>
    <mergeCell ref="AI23:AM23"/>
    <mergeCell ref="AI24:AM24"/>
    <mergeCell ref="AI25:AM25"/>
    <mergeCell ref="AI26:AM26"/>
    <mergeCell ref="AI27:AM27"/>
    <mergeCell ref="AI28:AM28"/>
    <mergeCell ref="AI29:AM29"/>
    <mergeCell ref="AI30:AM30"/>
    <mergeCell ref="AI35:AM35"/>
    <mergeCell ref="AI36:AM36"/>
    <mergeCell ref="AI37:AM37"/>
    <mergeCell ref="AI38:AM38"/>
    <mergeCell ref="AI31:AM31"/>
    <mergeCell ref="AI32:AM32"/>
    <mergeCell ref="AI33:AM33"/>
    <mergeCell ref="AI34:AM34"/>
    <mergeCell ref="AI43:AM43"/>
    <mergeCell ref="AI44:AM44"/>
    <mergeCell ref="AI45:AM45"/>
    <mergeCell ref="AI46:AM46"/>
    <mergeCell ref="AI39:AM39"/>
    <mergeCell ref="AI40:AM40"/>
    <mergeCell ref="AI41:AM41"/>
    <mergeCell ref="AI42:AM42"/>
    <mergeCell ref="AI47:AM47"/>
    <mergeCell ref="AI48:AM48"/>
    <mergeCell ref="AN23:AR23"/>
    <mergeCell ref="AN24:AR24"/>
    <mergeCell ref="AN25:AR25"/>
    <mergeCell ref="AN26:AR26"/>
    <mergeCell ref="AN27:AR27"/>
    <mergeCell ref="AN28:AR28"/>
    <mergeCell ref="AN29:AR29"/>
    <mergeCell ref="AN30:AR30"/>
    <mergeCell ref="AN35:AR35"/>
    <mergeCell ref="AN36:AR36"/>
    <mergeCell ref="AN37:AR37"/>
    <mergeCell ref="AN38:AR38"/>
    <mergeCell ref="AN31:AR31"/>
    <mergeCell ref="AN32:AR32"/>
    <mergeCell ref="AN33:AR33"/>
    <mergeCell ref="AN34:AR34"/>
    <mergeCell ref="AN43:AR43"/>
    <mergeCell ref="AN44:AR44"/>
    <mergeCell ref="AN45:AR45"/>
    <mergeCell ref="AN46:AR46"/>
    <mergeCell ref="AN39:AR39"/>
    <mergeCell ref="AN40:AR40"/>
    <mergeCell ref="AN41:AR41"/>
    <mergeCell ref="AN42:AR42"/>
    <mergeCell ref="AN47:AR47"/>
    <mergeCell ref="A4:G5"/>
    <mergeCell ref="AN48:AR48"/>
    <mergeCell ref="O19:AC19"/>
    <mergeCell ref="AD19:AR19"/>
    <mergeCell ref="Y21:AC21"/>
    <mergeCell ref="AD21:AH21"/>
    <mergeCell ref="AI21:AM21"/>
    <mergeCell ref="AN21:AR21"/>
    <mergeCell ref="H14:M14"/>
    <mergeCell ref="AG14:AL14"/>
    <mergeCell ref="AM14:AR14"/>
    <mergeCell ref="AV21:AZ21"/>
    <mergeCell ref="BA21:BE21"/>
    <mergeCell ref="AI20:AM20"/>
    <mergeCell ref="AN20:AR20"/>
    <mergeCell ref="AD20:AH20"/>
    <mergeCell ref="AA15:AF15"/>
  </mergeCells>
  <printOptions/>
  <pageMargins left="0.7874015748031497" right="0.3937007874015748" top="0.7874015748031497" bottom="0.1968503937007874" header="0.3937007874015748" footer="0.1968503937007874"/>
  <pageSetup firstPageNumber="184" useFirstPageNumber="1" horizontalDpi="300" verticalDpi="3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1"/>
  <sheetViews>
    <sheetView zoomScalePageLayoutView="0" workbookViewId="0" topLeftCell="A10">
      <selection activeCell="T25" sqref="T25"/>
    </sheetView>
  </sheetViews>
  <sheetFormatPr defaultColWidth="15.625" defaultRowHeight="13.5"/>
  <cols>
    <col min="1" max="1" width="1.875" style="7" customWidth="1"/>
    <col min="2" max="2" width="11.375" style="7" customWidth="1"/>
    <col min="3" max="3" width="1.875" style="7" customWidth="1"/>
    <col min="4" max="6" width="9.375" style="7" customWidth="1"/>
    <col min="7" max="7" width="1.875" style="7" customWidth="1"/>
    <col min="8" max="8" width="11.375" style="7" customWidth="1"/>
    <col min="9" max="9" width="1.875" style="7" customWidth="1"/>
    <col min="10" max="10" width="9.375" style="7" customWidth="1"/>
    <col min="11" max="11" width="9.375" style="10" customWidth="1"/>
    <col min="12" max="12" width="9.375" style="7" customWidth="1"/>
    <col min="13" max="13" width="4.875" style="7" customWidth="1"/>
    <col min="14" max="15" width="4.75390625" style="12" customWidth="1"/>
    <col min="16" max="21" width="4.75390625" style="7" customWidth="1"/>
    <col min="22" max="22" width="9.00390625" style="7" customWidth="1"/>
    <col min="23" max="49" width="4.75390625" style="7" customWidth="1"/>
    <col min="50" max="50" width="2.625" style="7" customWidth="1"/>
    <col min="51" max="66" width="2.00390625" style="7" customWidth="1"/>
    <col min="67" max="67" width="1.875" style="7" customWidth="1"/>
    <col min="68" max="16384" width="15.625" style="7" customWidth="1"/>
  </cols>
  <sheetData>
    <row r="1" spans="2:46" ht="18" customHeight="1">
      <c r="B1" s="322" t="s">
        <v>297</v>
      </c>
      <c r="C1" s="322"/>
      <c r="D1" s="322"/>
      <c r="E1" s="3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18" ht="1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3" ht="15" customHeight="1" thickBot="1">
      <c r="A3" s="57" t="s">
        <v>298</v>
      </c>
      <c r="E3" s="9"/>
      <c r="K3" s="376" t="s">
        <v>83</v>
      </c>
      <c r="L3" s="376"/>
      <c r="M3" s="11"/>
      <c r="W3" s="13"/>
    </row>
    <row r="4" spans="1:46" ht="33" customHeight="1">
      <c r="A4" s="100"/>
      <c r="B4" s="281" t="s">
        <v>654</v>
      </c>
      <c r="C4" s="102"/>
      <c r="D4" s="64" t="s">
        <v>498</v>
      </c>
      <c r="E4" s="64" t="s">
        <v>491</v>
      </c>
      <c r="F4" s="63" t="s">
        <v>492</v>
      </c>
      <c r="G4" s="103"/>
      <c r="H4" s="281" t="s">
        <v>654</v>
      </c>
      <c r="I4" s="101"/>
      <c r="J4" s="65" t="s">
        <v>498</v>
      </c>
      <c r="K4" s="65" t="s">
        <v>491</v>
      </c>
      <c r="L4" s="65" t="s">
        <v>492</v>
      </c>
      <c r="M4" s="14"/>
      <c r="N4" s="14"/>
      <c r="O4" s="15"/>
      <c r="P4" s="16"/>
      <c r="Q4" s="16"/>
      <c r="R4" s="16"/>
      <c r="S4" s="17"/>
      <c r="T4" s="16"/>
      <c r="U4" s="16"/>
      <c r="V4" s="16"/>
      <c r="W4" s="17"/>
      <c r="X4" s="16"/>
      <c r="Y4" s="16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46" ht="15.75" customHeight="1">
      <c r="B5" s="28" t="s">
        <v>498</v>
      </c>
      <c r="C5" s="104"/>
      <c r="D5" s="290">
        <f>SUM(E5:F5)</f>
        <v>162875</v>
      </c>
      <c r="E5" s="24">
        <f>SUM(E7:E47)+SUM(K5:K48)</f>
        <v>77222</v>
      </c>
      <c r="F5" s="24">
        <f>SUM(F7:F47)+SUM(L5:L48)</f>
        <v>85653</v>
      </c>
      <c r="G5" s="105"/>
      <c r="H5" s="106" t="s">
        <v>299</v>
      </c>
      <c r="I5" s="107"/>
      <c r="J5" s="291">
        <f>SUM(K5:L5)</f>
        <v>1727</v>
      </c>
      <c r="K5" s="19">
        <v>957</v>
      </c>
      <c r="L5" s="19">
        <v>770</v>
      </c>
      <c r="M5" s="1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15.75" customHeight="1">
      <c r="B6" s="14"/>
      <c r="C6" s="108"/>
      <c r="D6" s="127"/>
      <c r="E6" s="110"/>
      <c r="F6" s="110"/>
      <c r="G6" s="111"/>
      <c r="H6" s="84" t="s">
        <v>258</v>
      </c>
      <c r="I6" s="108"/>
      <c r="J6" s="71">
        <f>SUM(K6:L6)</f>
        <v>1814</v>
      </c>
      <c r="K6" s="110">
        <v>851</v>
      </c>
      <c r="L6" s="292">
        <v>963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15.75" customHeight="1">
      <c r="B7" s="32" t="s">
        <v>300</v>
      </c>
      <c r="C7" s="108"/>
      <c r="D7" s="127">
        <f>SUM(E7:F7)</f>
        <v>387</v>
      </c>
      <c r="E7" s="110">
        <v>179</v>
      </c>
      <c r="F7" s="110">
        <v>208</v>
      </c>
      <c r="G7" s="112"/>
      <c r="H7" s="84" t="s">
        <v>259</v>
      </c>
      <c r="I7" s="108"/>
      <c r="J7" s="71">
        <f>SUM(K7:L7)</f>
        <v>2025</v>
      </c>
      <c r="K7" s="110">
        <v>950</v>
      </c>
      <c r="L7" s="113">
        <v>1075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2:46" ht="15.75" customHeight="1">
      <c r="B8" s="84" t="s">
        <v>260</v>
      </c>
      <c r="C8" s="108"/>
      <c r="D8" s="127">
        <f>SUM(E8:F8)</f>
        <v>1115</v>
      </c>
      <c r="E8" s="110">
        <v>559</v>
      </c>
      <c r="F8" s="110">
        <v>556</v>
      </c>
      <c r="G8" s="112"/>
      <c r="H8" s="32"/>
      <c r="I8" s="108"/>
      <c r="J8" s="71"/>
      <c r="K8" s="110"/>
      <c r="L8" s="11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2:46" ht="15.75" customHeight="1">
      <c r="B9" s="14"/>
      <c r="C9" s="108"/>
      <c r="D9" s="127"/>
      <c r="E9" s="110"/>
      <c r="F9" s="110"/>
      <c r="G9" s="111"/>
      <c r="H9" s="32" t="s">
        <v>301</v>
      </c>
      <c r="I9" s="108"/>
      <c r="J9" s="71">
        <f>SUM(K9:L9)</f>
        <v>2890</v>
      </c>
      <c r="K9" s="113">
        <v>1264</v>
      </c>
      <c r="L9" s="113">
        <v>1626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2:23" ht="15.75" customHeight="1">
      <c r="B10" s="32" t="s">
        <v>302</v>
      </c>
      <c r="C10" s="108"/>
      <c r="D10" s="127">
        <f>SUM(E10:F10)</f>
        <v>1400</v>
      </c>
      <c r="E10" s="110">
        <v>664</v>
      </c>
      <c r="F10" s="110">
        <v>736</v>
      </c>
      <c r="G10" s="112"/>
      <c r="H10" s="84" t="s">
        <v>261</v>
      </c>
      <c r="I10" s="108"/>
      <c r="J10" s="71">
        <f>SUM(K10:L10)</f>
        <v>1502</v>
      </c>
      <c r="K10" s="110">
        <v>687</v>
      </c>
      <c r="L10" s="110">
        <v>815</v>
      </c>
      <c r="M10" s="4"/>
      <c r="N10" s="23"/>
      <c r="O10" s="23"/>
      <c r="P10" s="4"/>
      <c r="Q10" s="4"/>
      <c r="R10" s="24"/>
      <c r="S10" s="24"/>
      <c r="T10" s="14"/>
      <c r="U10" s="25"/>
      <c r="V10" s="25"/>
      <c r="W10" s="26"/>
    </row>
    <row r="11" spans="2:23" ht="15.75" customHeight="1">
      <c r="B11" s="84" t="s">
        <v>262</v>
      </c>
      <c r="C11" s="108"/>
      <c r="D11" s="127">
        <f>SUM(E11:F11)</f>
        <v>3047</v>
      </c>
      <c r="E11" s="113">
        <v>1456</v>
      </c>
      <c r="F11" s="113">
        <v>1591</v>
      </c>
      <c r="G11" s="114"/>
      <c r="H11" s="32"/>
      <c r="I11" s="108"/>
      <c r="J11" s="71"/>
      <c r="K11" s="110"/>
      <c r="L11" s="110"/>
      <c r="M11" s="11"/>
      <c r="N11" s="23"/>
      <c r="O11" s="23"/>
      <c r="P11" s="4"/>
      <c r="Q11" s="4"/>
      <c r="R11" s="13"/>
      <c r="S11" s="13"/>
      <c r="T11" s="14"/>
      <c r="U11" s="13"/>
      <c r="V11" s="13"/>
      <c r="W11" s="26"/>
    </row>
    <row r="12" spans="2:23" ht="15.75" customHeight="1">
      <c r="B12" s="14"/>
      <c r="C12" s="108"/>
      <c r="D12" s="127"/>
      <c r="E12" s="110"/>
      <c r="F12" s="110"/>
      <c r="G12" s="111"/>
      <c r="H12" s="32" t="s">
        <v>303</v>
      </c>
      <c r="I12" s="108"/>
      <c r="J12" s="71">
        <f aca="true" t="shared" si="0" ref="J12:J18">SUM(K12:L12)</f>
        <v>2991</v>
      </c>
      <c r="K12" s="113">
        <v>1362</v>
      </c>
      <c r="L12" s="113">
        <v>1629</v>
      </c>
      <c r="M12" s="14"/>
      <c r="N12" s="27"/>
      <c r="O12" s="27"/>
      <c r="P12" s="24"/>
      <c r="Q12" s="24"/>
      <c r="R12" s="4"/>
      <c r="S12" s="4"/>
      <c r="T12" s="28"/>
      <c r="U12" s="29"/>
      <c r="V12" s="29"/>
      <c r="W12" s="26"/>
    </row>
    <row r="13" spans="2:23" ht="15.75" customHeight="1">
      <c r="B13" s="32" t="s">
        <v>304</v>
      </c>
      <c r="C13" s="108"/>
      <c r="D13" s="127">
        <f>SUM(E13:F13)</f>
        <v>2803</v>
      </c>
      <c r="E13" s="113">
        <v>1295</v>
      </c>
      <c r="F13" s="113">
        <v>1508</v>
      </c>
      <c r="G13" s="114"/>
      <c r="H13" s="84" t="s">
        <v>263</v>
      </c>
      <c r="I13" s="108"/>
      <c r="J13" s="71">
        <f t="shared" si="0"/>
        <v>2409</v>
      </c>
      <c r="K13" s="113">
        <v>1140</v>
      </c>
      <c r="L13" s="113">
        <v>1269</v>
      </c>
      <c r="M13" s="30"/>
      <c r="O13" s="31"/>
      <c r="R13" s="13"/>
      <c r="S13" s="13"/>
      <c r="T13" s="14"/>
      <c r="U13" s="19"/>
      <c r="V13" s="19"/>
      <c r="W13" s="26"/>
    </row>
    <row r="14" spans="2:46" ht="15.75" customHeight="1">
      <c r="B14" s="84" t="s">
        <v>264</v>
      </c>
      <c r="C14" s="108"/>
      <c r="D14" s="127">
        <f>SUM(E14:F14)</f>
        <v>2913</v>
      </c>
      <c r="E14" s="113">
        <v>1370</v>
      </c>
      <c r="F14" s="113">
        <v>1543</v>
      </c>
      <c r="G14" s="114"/>
      <c r="H14" s="84" t="s">
        <v>265</v>
      </c>
      <c r="I14" s="108"/>
      <c r="J14" s="71">
        <f t="shared" si="0"/>
        <v>2272</v>
      </c>
      <c r="K14" s="292">
        <v>1078</v>
      </c>
      <c r="L14" s="113">
        <v>1194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24" ht="15.75" customHeight="1">
      <c r="B15" s="84" t="s">
        <v>266</v>
      </c>
      <c r="C15" s="108"/>
      <c r="D15" s="127">
        <f>SUM(E15:F15)</f>
        <v>3713</v>
      </c>
      <c r="E15" s="113">
        <v>1769</v>
      </c>
      <c r="F15" s="113">
        <v>1944</v>
      </c>
      <c r="G15" s="114"/>
      <c r="H15" s="84" t="s">
        <v>267</v>
      </c>
      <c r="I15" s="108"/>
      <c r="J15" s="71">
        <f t="shared" si="0"/>
        <v>3276</v>
      </c>
      <c r="K15" s="113">
        <v>1541</v>
      </c>
      <c r="L15" s="113">
        <v>1735</v>
      </c>
      <c r="M15" s="19"/>
      <c r="O15" s="33"/>
      <c r="P15" s="13"/>
      <c r="Q15" s="13"/>
      <c r="R15" s="13"/>
      <c r="S15" s="13"/>
      <c r="T15" s="28"/>
      <c r="U15" s="29"/>
      <c r="V15" s="29"/>
      <c r="W15" s="34"/>
      <c r="X15" s="35"/>
    </row>
    <row r="16" spans="2:46" ht="15.75" customHeight="1">
      <c r="B16" s="84" t="s">
        <v>268</v>
      </c>
      <c r="C16" s="108"/>
      <c r="D16" s="127">
        <f>SUM(E16:F16)</f>
        <v>2686</v>
      </c>
      <c r="E16" s="113">
        <v>1239</v>
      </c>
      <c r="F16" s="113">
        <v>1447</v>
      </c>
      <c r="G16" s="114"/>
      <c r="H16" s="84" t="s">
        <v>446</v>
      </c>
      <c r="I16" s="108"/>
      <c r="J16" s="71">
        <f t="shared" si="0"/>
        <v>2617</v>
      </c>
      <c r="K16" s="113">
        <v>1319</v>
      </c>
      <c r="L16" s="113">
        <v>1298</v>
      </c>
      <c r="M16" s="19"/>
      <c r="O16" s="36"/>
      <c r="P16" s="4"/>
      <c r="Q16" s="4"/>
      <c r="R16" s="4"/>
      <c r="S16" s="4"/>
      <c r="T16" s="14"/>
      <c r="U16" s="13"/>
      <c r="V16" s="13"/>
      <c r="W16" s="35"/>
      <c r="X16" s="35"/>
      <c r="AM16" s="11"/>
      <c r="AN16" s="11"/>
      <c r="AO16" s="11"/>
      <c r="AP16" s="11"/>
      <c r="AQ16" s="11"/>
      <c r="AR16" s="11"/>
      <c r="AS16" s="11"/>
      <c r="AT16" s="11"/>
    </row>
    <row r="17" spans="2:46" ht="15.75" customHeight="1">
      <c r="B17" s="84" t="s">
        <v>447</v>
      </c>
      <c r="C17" s="108"/>
      <c r="D17" s="127">
        <f>SUM(E17:F17)</f>
        <v>4145</v>
      </c>
      <c r="E17" s="113">
        <v>1903</v>
      </c>
      <c r="F17" s="113">
        <v>2242</v>
      </c>
      <c r="G17" s="114"/>
      <c r="H17" s="84" t="s">
        <v>448</v>
      </c>
      <c r="I17" s="108"/>
      <c r="J17" s="71">
        <f t="shared" si="0"/>
        <v>1377</v>
      </c>
      <c r="K17" s="110">
        <v>722</v>
      </c>
      <c r="L17" s="110">
        <v>655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15.75" customHeight="1">
      <c r="B18" s="14"/>
      <c r="C18" s="108"/>
      <c r="D18" s="127"/>
      <c r="E18" s="110"/>
      <c r="F18" s="110"/>
      <c r="G18" s="111"/>
      <c r="H18" s="84" t="s">
        <v>449</v>
      </c>
      <c r="I18" s="108"/>
      <c r="J18" s="71">
        <f t="shared" si="0"/>
        <v>482</v>
      </c>
      <c r="K18" s="110">
        <v>89</v>
      </c>
      <c r="L18" s="110">
        <v>393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2:46" ht="15.75" customHeight="1">
      <c r="B19" s="32" t="s">
        <v>305</v>
      </c>
      <c r="C19" s="108"/>
      <c r="D19" s="127">
        <f>SUM(E19:F19)</f>
        <v>3722</v>
      </c>
      <c r="E19" s="113">
        <v>1820</v>
      </c>
      <c r="F19" s="113">
        <v>1902</v>
      </c>
      <c r="G19" s="114"/>
      <c r="H19" s="32"/>
      <c r="I19" s="108"/>
      <c r="J19" s="71"/>
      <c r="K19" s="110"/>
      <c r="L19" s="110"/>
      <c r="M19" s="3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2:46" ht="15.75" customHeight="1">
      <c r="B20" s="84" t="s">
        <v>450</v>
      </c>
      <c r="C20" s="108"/>
      <c r="D20" s="127">
        <f>SUM(E20:F20)</f>
        <v>3232</v>
      </c>
      <c r="E20" s="113">
        <v>1590</v>
      </c>
      <c r="F20" s="113">
        <v>1642</v>
      </c>
      <c r="G20" s="114"/>
      <c r="H20" s="32" t="s">
        <v>306</v>
      </c>
      <c r="I20" s="108"/>
      <c r="J20" s="71">
        <f>SUM(K20:L20)</f>
        <v>593</v>
      </c>
      <c r="K20" s="110">
        <v>262</v>
      </c>
      <c r="L20" s="110">
        <v>331</v>
      </c>
      <c r="M20" s="38"/>
      <c r="N20" s="30"/>
      <c r="O20" s="30"/>
      <c r="P20" s="30"/>
      <c r="Q20" s="30"/>
      <c r="R20" s="30"/>
      <c r="S20" s="39"/>
      <c r="T20" s="39"/>
      <c r="U20" s="39"/>
      <c r="V20" s="40"/>
      <c r="W20" s="40"/>
      <c r="X20" s="40"/>
      <c r="Y20" s="40"/>
      <c r="Z20" s="40"/>
      <c r="AA20" s="40"/>
      <c r="AB20" s="40"/>
      <c r="AC20" s="4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9"/>
      <c r="AS20" s="39"/>
      <c r="AT20" s="39"/>
    </row>
    <row r="21" spans="2:46" ht="15.75" customHeight="1">
      <c r="B21" s="84" t="s">
        <v>451</v>
      </c>
      <c r="C21" s="108"/>
      <c r="D21" s="127">
        <f>SUM(E21:F21)</f>
        <v>801</v>
      </c>
      <c r="E21" s="110">
        <v>410</v>
      </c>
      <c r="F21" s="110">
        <v>391</v>
      </c>
      <c r="G21" s="112"/>
      <c r="H21" s="84" t="s">
        <v>452</v>
      </c>
      <c r="I21" s="108"/>
      <c r="J21" s="71">
        <f>SUM(K21:L21)</f>
        <v>2073</v>
      </c>
      <c r="K21" s="113">
        <v>1005</v>
      </c>
      <c r="L21" s="113">
        <v>1068</v>
      </c>
      <c r="M21" s="32"/>
      <c r="N21" s="19"/>
      <c r="O21" s="19"/>
      <c r="P21" s="19"/>
      <c r="Q21" s="19"/>
      <c r="R21" s="19"/>
      <c r="S21" s="18"/>
      <c r="T21" s="18"/>
      <c r="U21" s="18"/>
      <c r="V21" s="29"/>
      <c r="W21" s="29"/>
      <c r="X21" s="29"/>
      <c r="Y21" s="29"/>
      <c r="Z21" s="29"/>
      <c r="AA21" s="29"/>
      <c r="AB21" s="29"/>
      <c r="AC21" s="2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2:46" ht="15.75" customHeight="1">
      <c r="B22" s="84" t="s">
        <v>453</v>
      </c>
      <c r="C22" s="108"/>
      <c r="D22" s="127">
        <f>SUM(E22:F22)</f>
        <v>3446</v>
      </c>
      <c r="E22" s="113">
        <v>1618</v>
      </c>
      <c r="F22" s="113">
        <v>1828</v>
      </c>
      <c r="G22" s="114"/>
      <c r="H22" s="84" t="s">
        <v>454</v>
      </c>
      <c r="I22" s="108"/>
      <c r="J22" s="71">
        <f>SUM(K22:L22)</f>
        <v>2363</v>
      </c>
      <c r="K22" s="292">
        <v>1161</v>
      </c>
      <c r="L22" s="113">
        <v>1202</v>
      </c>
      <c r="M22" s="41"/>
      <c r="N22" s="19"/>
      <c r="O22" s="19"/>
      <c r="P22" s="19"/>
      <c r="Q22" s="19"/>
      <c r="R22" s="19"/>
      <c r="S22" s="19"/>
      <c r="T22" s="19"/>
      <c r="U22" s="1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2:46" ht="15.75" customHeight="1">
      <c r="B23" s="84" t="s">
        <v>455</v>
      </c>
      <c r="C23" s="108"/>
      <c r="D23" s="127">
        <f>SUM(E23:F23)</f>
        <v>3033</v>
      </c>
      <c r="E23" s="113">
        <v>1438</v>
      </c>
      <c r="F23" s="113">
        <v>1595</v>
      </c>
      <c r="G23" s="114"/>
      <c r="H23" s="84" t="s">
        <v>456</v>
      </c>
      <c r="I23" s="108"/>
      <c r="J23" s="71">
        <f>SUM(K23:L23)</f>
        <v>1718</v>
      </c>
      <c r="K23" s="110">
        <v>866</v>
      </c>
      <c r="L23" s="110">
        <v>852</v>
      </c>
      <c r="M23" s="32"/>
      <c r="N23" s="19"/>
      <c r="O23" s="19"/>
      <c r="P23" s="19"/>
      <c r="Q23" s="19"/>
      <c r="R23" s="19"/>
      <c r="S23" s="19"/>
      <c r="T23" s="19"/>
      <c r="U23" s="1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6" ht="15.75" customHeight="1">
      <c r="B24" s="14"/>
      <c r="C24" s="108"/>
      <c r="D24" s="127"/>
      <c r="E24" s="110"/>
      <c r="F24" s="110"/>
      <c r="G24" s="111"/>
      <c r="H24" s="32"/>
      <c r="I24" s="108"/>
      <c r="J24" s="71"/>
      <c r="K24" s="110"/>
      <c r="L24" s="110"/>
      <c r="M24" s="32"/>
      <c r="N24" s="19"/>
      <c r="O24" s="19"/>
      <c r="P24" s="19"/>
      <c r="Q24" s="19"/>
      <c r="R24" s="19"/>
      <c r="S24" s="29"/>
      <c r="T24" s="29"/>
      <c r="U24" s="29"/>
      <c r="V24" s="19"/>
      <c r="W24" s="19"/>
      <c r="X24" s="19"/>
      <c r="Y24" s="19"/>
      <c r="Z24" s="19"/>
      <c r="AA24" s="29"/>
      <c r="AB24" s="29"/>
      <c r="AC24" s="29"/>
      <c r="AD24" s="19"/>
      <c r="AE24" s="19"/>
      <c r="AF24" s="19"/>
      <c r="AG24" s="19"/>
      <c r="AH24" s="19"/>
      <c r="AI24" s="29"/>
      <c r="AJ24" s="29"/>
      <c r="AK24" s="29"/>
      <c r="AL24" s="19"/>
      <c r="AM24" s="19"/>
      <c r="AN24" s="19"/>
      <c r="AO24" s="19"/>
      <c r="AP24" s="19"/>
      <c r="AQ24" s="19"/>
      <c r="AR24" s="29"/>
      <c r="AS24" s="29"/>
      <c r="AT24" s="29"/>
    </row>
    <row r="25" spans="2:23" ht="15.75" customHeight="1">
      <c r="B25" s="32" t="s">
        <v>307</v>
      </c>
      <c r="C25" s="108"/>
      <c r="D25" s="127">
        <f>SUM(E25:F25)</f>
        <v>2953</v>
      </c>
      <c r="E25" s="113">
        <v>1341</v>
      </c>
      <c r="F25" s="113">
        <v>1612</v>
      </c>
      <c r="G25" s="114"/>
      <c r="H25" s="32" t="s">
        <v>308</v>
      </c>
      <c r="I25" s="108"/>
      <c r="J25" s="71">
        <f>SUM(K25:L25)</f>
        <v>1806</v>
      </c>
      <c r="K25" s="110">
        <v>842</v>
      </c>
      <c r="L25" s="110">
        <v>964</v>
      </c>
      <c r="M25" s="19"/>
      <c r="N25" s="42"/>
      <c r="O25" s="23"/>
      <c r="P25" s="4"/>
      <c r="Q25" s="4"/>
      <c r="R25" s="4"/>
      <c r="S25" s="4"/>
      <c r="T25" s="14"/>
      <c r="U25" s="29"/>
      <c r="V25" s="29"/>
      <c r="W25" s="43"/>
    </row>
    <row r="26" spans="2:23" ht="15.75" customHeight="1">
      <c r="B26" s="84" t="s">
        <v>457</v>
      </c>
      <c r="C26" s="108"/>
      <c r="D26" s="127">
        <f>SUM(E26:F26)</f>
        <v>3105</v>
      </c>
      <c r="E26" s="113">
        <v>1433</v>
      </c>
      <c r="F26" s="113">
        <v>1672</v>
      </c>
      <c r="G26" s="114"/>
      <c r="H26" s="84" t="s">
        <v>458</v>
      </c>
      <c r="I26" s="108"/>
      <c r="J26" s="71">
        <f>SUM(K26:L26)</f>
        <v>2301</v>
      </c>
      <c r="K26" s="113">
        <v>1131</v>
      </c>
      <c r="L26" s="113">
        <v>1170</v>
      </c>
      <c r="M26" s="13"/>
      <c r="N26" s="23"/>
      <c r="O26" s="23"/>
      <c r="P26" s="4"/>
      <c r="Q26" s="4"/>
      <c r="R26" s="4"/>
      <c r="S26" s="4"/>
      <c r="T26" s="28"/>
      <c r="U26" s="29"/>
      <c r="V26" s="29"/>
      <c r="W26" s="43"/>
    </row>
    <row r="27" spans="2:23" ht="15.75" customHeight="1">
      <c r="B27" s="84" t="s">
        <v>459</v>
      </c>
      <c r="C27" s="108"/>
      <c r="D27" s="127">
        <f>SUM(E27:F27)</f>
        <v>3085</v>
      </c>
      <c r="E27" s="113">
        <v>1475</v>
      </c>
      <c r="F27" s="113">
        <v>1610</v>
      </c>
      <c r="G27" s="114"/>
      <c r="H27" s="32"/>
      <c r="I27" s="108"/>
      <c r="J27" s="71"/>
      <c r="K27" s="110"/>
      <c r="L27" s="110"/>
      <c r="M27" s="19"/>
      <c r="N27" s="23"/>
      <c r="O27" s="23"/>
      <c r="P27" s="4"/>
      <c r="Q27" s="4"/>
      <c r="R27" s="4"/>
      <c r="S27" s="4"/>
      <c r="T27" s="14"/>
      <c r="U27" s="29"/>
      <c r="V27" s="29"/>
      <c r="W27" s="43"/>
    </row>
    <row r="28" spans="2:23" ht="15.75" customHeight="1">
      <c r="B28" s="84" t="s">
        <v>460</v>
      </c>
      <c r="C28" s="108"/>
      <c r="D28" s="127">
        <f>SUM(E28:F28)</f>
        <v>4267</v>
      </c>
      <c r="E28" s="113">
        <v>2038</v>
      </c>
      <c r="F28" s="113">
        <v>2229</v>
      </c>
      <c r="G28" s="114"/>
      <c r="H28" s="32" t="s">
        <v>309</v>
      </c>
      <c r="I28" s="108"/>
      <c r="J28" s="71">
        <f>SUM(K28:L28)</f>
        <v>2485</v>
      </c>
      <c r="K28" s="113">
        <v>1221</v>
      </c>
      <c r="L28" s="113">
        <v>1264</v>
      </c>
      <c r="M28" s="19"/>
      <c r="N28" s="23"/>
      <c r="O28" s="23"/>
      <c r="P28" s="4"/>
      <c r="Q28" s="4"/>
      <c r="R28" s="4"/>
      <c r="S28" s="4"/>
      <c r="T28" s="14"/>
      <c r="U28" s="29"/>
      <c r="V28" s="29"/>
      <c r="W28" s="43"/>
    </row>
    <row r="29" spans="2:23" ht="15.75" customHeight="1">
      <c r="B29" s="14"/>
      <c r="C29" s="108"/>
      <c r="D29" s="127"/>
      <c r="E29" s="110"/>
      <c r="F29" s="110"/>
      <c r="G29" s="111"/>
      <c r="H29" s="84" t="s">
        <v>461</v>
      </c>
      <c r="I29" s="108"/>
      <c r="J29" s="71">
        <f>SUM(K29:L29)</f>
        <v>2761</v>
      </c>
      <c r="K29" s="113">
        <v>1289</v>
      </c>
      <c r="L29" s="113">
        <v>1472</v>
      </c>
      <c r="M29" s="19"/>
      <c r="N29" s="23"/>
      <c r="O29" s="23"/>
      <c r="P29" s="4"/>
      <c r="Q29" s="4"/>
      <c r="R29" s="4"/>
      <c r="S29" s="4"/>
      <c r="T29" s="14"/>
      <c r="U29" s="13"/>
      <c r="V29" s="13"/>
      <c r="W29" s="43"/>
    </row>
    <row r="30" spans="2:23" ht="15.75" customHeight="1">
      <c r="B30" s="32" t="s">
        <v>310</v>
      </c>
      <c r="C30" s="108"/>
      <c r="D30" s="127">
        <f>SUM(E30:F30)</f>
        <v>1966</v>
      </c>
      <c r="E30" s="110">
        <v>958</v>
      </c>
      <c r="F30" s="113">
        <v>1008</v>
      </c>
      <c r="G30" s="112"/>
      <c r="H30" s="32"/>
      <c r="I30" s="108"/>
      <c r="J30" s="71"/>
      <c r="K30" s="110"/>
      <c r="L30" s="110"/>
      <c r="V30" s="29"/>
      <c r="W30" s="43"/>
    </row>
    <row r="31" spans="2:46" ht="15.75" customHeight="1">
      <c r="B31" s="84" t="s">
        <v>462</v>
      </c>
      <c r="C31" s="108"/>
      <c r="D31" s="127">
        <f>SUM(E31:F31)</f>
        <v>2326</v>
      </c>
      <c r="E31" s="113">
        <v>1227</v>
      </c>
      <c r="F31" s="113">
        <v>1099</v>
      </c>
      <c r="G31" s="114"/>
      <c r="H31" s="32" t="s">
        <v>311</v>
      </c>
      <c r="I31" s="108"/>
      <c r="J31" s="71">
        <f>SUM(K31:L31)</f>
        <v>406</v>
      </c>
      <c r="K31" s="110">
        <v>202</v>
      </c>
      <c r="L31" s="110">
        <v>204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19" ht="15.75" customHeight="1">
      <c r="B32" s="14"/>
      <c r="C32" s="108"/>
      <c r="D32" s="127"/>
      <c r="E32" s="110"/>
      <c r="F32" s="110"/>
      <c r="G32" s="111"/>
      <c r="H32" s="84" t="s">
        <v>463</v>
      </c>
      <c r="I32" s="108"/>
      <c r="J32" s="71">
        <f>SUM(K32:L32)</f>
        <v>1291</v>
      </c>
      <c r="K32" s="110">
        <v>611</v>
      </c>
      <c r="L32" s="110">
        <v>680</v>
      </c>
      <c r="S32" s="44"/>
    </row>
    <row r="33" spans="2:46" ht="15.75" customHeight="1">
      <c r="B33" s="32" t="s">
        <v>312</v>
      </c>
      <c r="C33" s="108"/>
      <c r="D33" s="127">
        <f>SUM(E33:F33)</f>
        <v>1779</v>
      </c>
      <c r="E33" s="110">
        <v>846</v>
      </c>
      <c r="F33" s="110">
        <v>933</v>
      </c>
      <c r="G33" s="112"/>
      <c r="H33" s="32"/>
      <c r="I33" s="108"/>
      <c r="J33" s="71"/>
      <c r="K33" s="110"/>
      <c r="L33" s="110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2:46" ht="15.75" customHeight="1">
      <c r="B34" s="84" t="s">
        <v>464</v>
      </c>
      <c r="C34" s="108"/>
      <c r="D34" s="127">
        <f>SUM(E34:F34)</f>
        <v>1962</v>
      </c>
      <c r="E34" s="110">
        <v>927</v>
      </c>
      <c r="F34" s="113">
        <v>1035</v>
      </c>
      <c r="G34" s="114"/>
      <c r="H34" s="32" t="s">
        <v>313</v>
      </c>
      <c r="I34" s="108"/>
      <c r="J34" s="71">
        <f>SUM(K34:L34)</f>
        <v>2022</v>
      </c>
      <c r="K34" s="110">
        <v>914</v>
      </c>
      <c r="L34" s="113">
        <v>1108</v>
      </c>
      <c r="M34" s="4"/>
      <c r="N34" s="4"/>
      <c r="O34" s="4"/>
      <c r="P34" s="4"/>
      <c r="Q34" s="4"/>
      <c r="R34" s="4"/>
      <c r="S34" s="4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2:46" ht="15.75" customHeight="1">
      <c r="B35" s="84" t="s">
        <v>465</v>
      </c>
      <c r="C35" s="108"/>
      <c r="D35" s="127">
        <f>SUM(E35:F35)</f>
        <v>1066</v>
      </c>
      <c r="E35" s="110">
        <v>505</v>
      </c>
      <c r="F35" s="110">
        <v>561</v>
      </c>
      <c r="G35" s="112"/>
      <c r="H35" s="84" t="s">
        <v>466</v>
      </c>
      <c r="I35" s="108"/>
      <c r="J35" s="71">
        <f>SUM(K35:L35)</f>
        <v>3192</v>
      </c>
      <c r="K35" s="113">
        <v>1483</v>
      </c>
      <c r="L35" s="113">
        <v>1709</v>
      </c>
      <c r="M35" s="4"/>
      <c r="N35" s="4"/>
      <c r="O35" s="4"/>
      <c r="P35" s="4"/>
      <c r="Q35" s="4"/>
      <c r="R35" s="4"/>
      <c r="S35" s="4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2:46" ht="15.75" customHeight="1">
      <c r="B36" s="84" t="s">
        <v>467</v>
      </c>
      <c r="C36" s="108"/>
      <c r="D36" s="127">
        <f>SUM(E36:F36)</f>
        <v>1118</v>
      </c>
      <c r="E36" s="110">
        <v>553</v>
      </c>
      <c r="F36" s="110">
        <v>565</v>
      </c>
      <c r="G36" s="112"/>
      <c r="H36" s="32"/>
      <c r="I36" s="108"/>
      <c r="J36" s="71"/>
      <c r="K36" s="110"/>
      <c r="L36" s="110"/>
      <c r="M36" s="4"/>
      <c r="N36" s="4"/>
      <c r="O36" s="4"/>
      <c r="P36" s="4"/>
      <c r="Q36" s="4"/>
      <c r="R36" s="4"/>
      <c r="S36" s="4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2:46" ht="15.75" customHeight="1">
      <c r="B37" s="14"/>
      <c r="C37" s="108"/>
      <c r="D37" s="127"/>
      <c r="E37" s="110"/>
      <c r="F37" s="110"/>
      <c r="G37" s="111"/>
      <c r="H37" s="32" t="s">
        <v>314</v>
      </c>
      <c r="I37" s="108"/>
      <c r="J37" s="71">
        <f>SUM(K37:L37)</f>
        <v>1193</v>
      </c>
      <c r="K37" s="110">
        <v>554</v>
      </c>
      <c r="L37" s="110">
        <v>639</v>
      </c>
      <c r="M37" s="24"/>
      <c r="N37" s="24"/>
      <c r="O37" s="24"/>
      <c r="P37" s="24"/>
      <c r="Q37" s="24"/>
      <c r="R37" s="24"/>
      <c r="S37" s="24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2:46" ht="15.75" customHeight="1">
      <c r="B38" s="32" t="s">
        <v>315</v>
      </c>
      <c r="C38" s="108"/>
      <c r="D38" s="127">
        <f aca="true" t="shared" si="1" ref="D38:D43">SUM(E38:F38)</f>
        <v>549</v>
      </c>
      <c r="E38" s="110">
        <v>260</v>
      </c>
      <c r="F38" s="110">
        <v>289</v>
      </c>
      <c r="G38" s="112"/>
      <c r="H38" s="84" t="s">
        <v>468</v>
      </c>
      <c r="I38" s="108"/>
      <c r="J38" s="71">
        <f>SUM(K38:L38)</f>
        <v>3638</v>
      </c>
      <c r="K38" s="113">
        <v>1691</v>
      </c>
      <c r="L38" s="113">
        <v>1947</v>
      </c>
      <c r="M38" s="46"/>
      <c r="N38" s="46"/>
      <c r="O38" s="46"/>
      <c r="P38" s="46"/>
      <c r="Q38" s="46"/>
      <c r="R38" s="46"/>
      <c r="S38" s="46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2:23" ht="15.75" customHeight="1">
      <c r="B39" s="84" t="s">
        <v>469</v>
      </c>
      <c r="C39" s="108"/>
      <c r="D39" s="127">
        <f t="shared" si="1"/>
        <v>1360</v>
      </c>
      <c r="E39" s="110">
        <v>594</v>
      </c>
      <c r="F39" s="110">
        <v>766</v>
      </c>
      <c r="G39" s="112"/>
      <c r="H39" s="84" t="s">
        <v>470</v>
      </c>
      <c r="I39" s="108"/>
      <c r="J39" s="71">
        <f>SUM(K39:L39)</f>
        <v>5307</v>
      </c>
      <c r="K39" s="113">
        <v>2496</v>
      </c>
      <c r="L39" s="113">
        <v>2811</v>
      </c>
      <c r="M39" s="4"/>
      <c r="N39" s="23"/>
      <c r="O39" s="23"/>
      <c r="P39" s="4"/>
      <c r="Q39" s="4"/>
      <c r="R39" s="4"/>
      <c r="S39" s="4"/>
      <c r="T39" s="14"/>
      <c r="U39" s="29"/>
      <c r="V39" s="29"/>
      <c r="W39" s="43"/>
    </row>
    <row r="40" spans="2:23" ht="15.75" customHeight="1">
      <c r="B40" s="84" t="s">
        <v>471</v>
      </c>
      <c r="C40" s="108"/>
      <c r="D40" s="127">
        <f t="shared" si="1"/>
        <v>2671</v>
      </c>
      <c r="E40" s="113">
        <v>1234</v>
      </c>
      <c r="F40" s="113">
        <v>1437</v>
      </c>
      <c r="G40" s="114"/>
      <c r="H40" s="84" t="s">
        <v>472</v>
      </c>
      <c r="I40" s="108"/>
      <c r="J40" s="71">
        <f>SUM(K40:L40)</f>
        <v>2398</v>
      </c>
      <c r="K40" s="113">
        <v>1170</v>
      </c>
      <c r="L40" s="113">
        <v>1228</v>
      </c>
      <c r="M40" s="4"/>
      <c r="N40" s="23"/>
      <c r="O40" s="23"/>
      <c r="P40" s="4"/>
      <c r="Q40" s="4"/>
      <c r="R40" s="4"/>
      <c r="S40" s="4"/>
      <c r="T40" s="14"/>
      <c r="U40" s="29"/>
      <c r="V40" s="29"/>
      <c r="W40" s="43"/>
    </row>
    <row r="41" spans="2:23" ht="15.75" customHeight="1">
      <c r="B41" s="84" t="s">
        <v>473</v>
      </c>
      <c r="C41" s="108"/>
      <c r="D41" s="127">
        <f t="shared" si="1"/>
        <v>2347</v>
      </c>
      <c r="E41" s="113">
        <v>1064</v>
      </c>
      <c r="F41" s="113">
        <v>1283</v>
      </c>
      <c r="G41" s="114"/>
      <c r="H41" s="84" t="s">
        <v>474</v>
      </c>
      <c r="I41" s="108"/>
      <c r="J41" s="71">
        <f>SUM(K41:L41)</f>
        <v>3648</v>
      </c>
      <c r="K41" s="113">
        <v>1699</v>
      </c>
      <c r="L41" s="113">
        <v>1949</v>
      </c>
      <c r="M41" s="4"/>
      <c r="N41" s="23"/>
      <c r="O41" s="23"/>
      <c r="P41" s="4"/>
      <c r="Q41" s="4"/>
      <c r="R41" s="4"/>
      <c r="S41" s="4"/>
      <c r="T41" s="14"/>
      <c r="U41" s="13"/>
      <c r="V41" s="13"/>
      <c r="W41" s="43"/>
    </row>
    <row r="42" spans="2:23" ht="15.75" customHeight="1">
      <c r="B42" s="84" t="s">
        <v>475</v>
      </c>
      <c r="C42" s="108"/>
      <c r="D42" s="127">
        <f t="shared" si="1"/>
        <v>3332</v>
      </c>
      <c r="E42" s="113">
        <v>1625</v>
      </c>
      <c r="F42" s="113">
        <v>1707</v>
      </c>
      <c r="G42" s="114"/>
      <c r="H42" s="32"/>
      <c r="I42" s="108"/>
      <c r="J42" s="71"/>
      <c r="K42" s="110"/>
      <c r="L42" s="110"/>
      <c r="M42" s="13"/>
      <c r="N42" s="47"/>
      <c r="O42" s="47"/>
      <c r="P42" s="13"/>
      <c r="Q42" s="13"/>
      <c r="R42" s="13"/>
      <c r="S42" s="13"/>
      <c r="T42" s="14"/>
      <c r="U42" s="29"/>
      <c r="V42" s="29"/>
      <c r="W42" s="43"/>
    </row>
    <row r="43" spans="2:23" ht="15.75" customHeight="1">
      <c r="B43" s="84" t="s">
        <v>476</v>
      </c>
      <c r="C43" s="108"/>
      <c r="D43" s="127">
        <f t="shared" si="1"/>
        <v>3032</v>
      </c>
      <c r="E43" s="113">
        <v>1541</v>
      </c>
      <c r="F43" s="113">
        <v>1491</v>
      </c>
      <c r="G43" s="114"/>
      <c r="H43" s="32" t="s">
        <v>316</v>
      </c>
      <c r="I43" s="108"/>
      <c r="J43" s="71">
        <f aca="true" t="shared" si="2" ref="J43:J48">SUM(K43:L43)</f>
        <v>3363</v>
      </c>
      <c r="K43" s="113">
        <v>1574</v>
      </c>
      <c r="L43" s="113">
        <v>1789</v>
      </c>
      <c r="M43" s="4"/>
      <c r="N43" s="23"/>
      <c r="O43" s="23"/>
      <c r="P43" s="4"/>
      <c r="Q43" s="4"/>
      <c r="R43" s="4"/>
      <c r="S43" s="4"/>
      <c r="T43" s="14"/>
      <c r="U43" s="29"/>
      <c r="V43" s="29"/>
      <c r="W43" s="43"/>
    </row>
    <row r="44" spans="2:23" ht="15.75" customHeight="1">
      <c r="B44" s="14"/>
      <c r="C44" s="108"/>
      <c r="D44" s="127"/>
      <c r="E44" s="110"/>
      <c r="F44" s="110"/>
      <c r="G44" s="111"/>
      <c r="H44" s="84" t="s">
        <v>477</v>
      </c>
      <c r="I44" s="108"/>
      <c r="J44" s="71">
        <f t="shared" si="2"/>
        <v>3672</v>
      </c>
      <c r="K44" s="113">
        <v>1724</v>
      </c>
      <c r="L44" s="113">
        <v>1948</v>
      </c>
      <c r="M44" s="4"/>
      <c r="N44" s="23"/>
      <c r="O44" s="23"/>
      <c r="P44" s="4"/>
      <c r="Q44" s="4"/>
      <c r="R44" s="4"/>
      <c r="S44" s="4"/>
      <c r="T44" s="14"/>
      <c r="U44" s="29"/>
      <c r="V44" s="29"/>
      <c r="W44" s="43"/>
    </row>
    <row r="45" spans="2:23" ht="15.75" customHeight="1">
      <c r="B45" s="32" t="s">
        <v>317</v>
      </c>
      <c r="C45" s="108"/>
      <c r="D45" s="127">
        <f>SUM(E45:F45)</f>
        <v>3269</v>
      </c>
      <c r="E45" s="113">
        <v>1527</v>
      </c>
      <c r="F45" s="113">
        <v>1742</v>
      </c>
      <c r="G45" s="114"/>
      <c r="H45" s="84" t="s">
        <v>478</v>
      </c>
      <c r="I45" s="108"/>
      <c r="J45" s="71">
        <f t="shared" si="2"/>
        <v>2783</v>
      </c>
      <c r="K45" s="113">
        <v>1322</v>
      </c>
      <c r="L45" s="113">
        <v>1461</v>
      </c>
      <c r="M45" s="4"/>
      <c r="N45" s="23"/>
      <c r="O45" s="23"/>
      <c r="P45" s="4"/>
      <c r="Q45" s="4"/>
      <c r="R45" s="4"/>
      <c r="S45" s="4"/>
      <c r="T45" s="14"/>
      <c r="U45" s="29"/>
      <c r="V45" s="29"/>
      <c r="W45" s="43"/>
    </row>
    <row r="46" spans="2:23" ht="15.75" customHeight="1">
      <c r="B46" s="84" t="s">
        <v>479</v>
      </c>
      <c r="C46" s="108"/>
      <c r="D46" s="127">
        <f>SUM(E46:F46)</f>
        <v>726</v>
      </c>
      <c r="E46" s="110">
        <v>331</v>
      </c>
      <c r="F46" s="110">
        <v>395</v>
      </c>
      <c r="G46" s="112"/>
      <c r="H46" s="84" t="s">
        <v>480</v>
      </c>
      <c r="I46" s="108"/>
      <c r="J46" s="71">
        <f t="shared" si="2"/>
        <v>3423</v>
      </c>
      <c r="K46" s="113">
        <v>1646</v>
      </c>
      <c r="L46" s="113">
        <v>1777</v>
      </c>
      <c r="M46" s="19"/>
      <c r="N46" s="23"/>
      <c r="O46" s="23"/>
      <c r="P46" s="4"/>
      <c r="Q46" s="4"/>
      <c r="R46" s="4"/>
      <c r="S46" s="4"/>
      <c r="T46" s="14"/>
      <c r="U46" s="48"/>
      <c r="V46" s="48"/>
      <c r="W46" s="43"/>
    </row>
    <row r="47" spans="2:23" ht="15.75" customHeight="1">
      <c r="B47" s="84" t="s">
        <v>481</v>
      </c>
      <c r="C47" s="108"/>
      <c r="D47" s="127">
        <f>SUM(E47:F47)</f>
        <v>721</v>
      </c>
      <c r="E47" s="110">
        <v>358</v>
      </c>
      <c r="F47" s="110">
        <v>363</v>
      </c>
      <c r="G47" s="112"/>
      <c r="H47" s="84" t="s">
        <v>521</v>
      </c>
      <c r="I47" s="108"/>
      <c r="J47" s="71">
        <f t="shared" si="2"/>
        <v>4442</v>
      </c>
      <c r="K47" s="113">
        <v>2128</v>
      </c>
      <c r="L47" s="113">
        <v>2314</v>
      </c>
      <c r="M47" s="29"/>
      <c r="N47" s="23"/>
      <c r="O47" s="23"/>
      <c r="P47" s="50"/>
      <c r="Q47" s="19"/>
      <c r="R47" s="50"/>
      <c r="S47" s="50"/>
      <c r="T47" s="14"/>
      <c r="U47" s="48"/>
      <c r="V47" s="48"/>
      <c r="W47" s="43"/>
    </row>
    <row r="48" spans="1:23" ht="15.75" customHeight="1">
      <c r="A48" s="76"/>
      <c r="B48" s="66"/>
      <c r="C48" s="115"/>
      <c r="D48" s="232"/>
      <c r="E48" s="116"/>
      <c r="F48" s="116"/>
      <c r="G48" s="117"/>
      <c r="H48" s="94" t="s">
        <v>520</v>
      </c>
      <c r="I48" s="115"/>
      <c r="J48" s="287">
        <f t="shared" si="2"/>
        <v>2538</v>
      </c>
      <c r="K48" s="288">
        <v>1124</v>
      </c>
      <c r="L48" s="288">
        <v>1414</v>
      </c>
      <c r="M48" s="19"/>
      <c r="N48" s="23"/>
      <c r="O48" s="23"/>
      <c r="P48" s="19"/>
      <c r="Q48" s="19"/>
      <c r="R48" s="19"/>
      <c r="S48" s="19"/>
      <c r="T48" s="14"/>
      <c r="U48" s="48"/>
      <c r="V48" s="48"/>
      <c r="W48" s="43"/>
    </row>
    <row r="49" spans="12:23" ht="13.5" customHeight="1">
      <c r="L49" s="4"/>
      <c r="M49" s="4"/>
      <c r="N49" s="23"/>
      <c r="O49" s="23"/>
      <c r="P49" s="4"/>
      <c r="Q49" s="19"/>
      <c r="R49" s="19"/>
      <c r="S49" s="19"/>
      <c r="T49" s="14"/>
      <c r="U49" s="48"/>
      <c r="V49" s="48"/>
      <c r="W49" s="43"/>
    </row>
    <row r="50" spans="12:23" ht="13.5" customHeight="1">
      <c r="L50" s="4"/>
      <c r="M50" s="4"/>
      <c r="N50" s="23"/>
      <c r="O50" s="23"/>
      <c r="P50" s="4"/>
      <c r="Q50" s="19"/>
      <c r="R50" s="19"/>
      <c r="S50" s="19"/>
      <c r="T50" s="14"/>
      <c r="U50" s="48"/>
      <c r="V50" s="48"/>
      <c r="W50" s="43"/>
    </row>
    <row r="51" spans="12:23" ht="13.5" customHeight="1">
      <c r="L51" s="19"/>
      <c r="M51" s="19"/>
      <c r="N51" s="23"/>
      <c r="O51" s="23"/>
      <c r="P51" s="19"/>
      <c r="Q51" s="19"/>
      <c r="R51" s="19"/>
      <c r="S51" s="19"/>
      <c r="T51" s="14"/>
      <c r="U51" s="51"/>
      <c r="V51" s="51"/>
      <c r="W51" s="52"/>
    </row>
    <row r="52" spans="12:23" ht="13.5" customHeight="1">
      <c r="L52" s="4"/>
      <c r="M52" s="4"/>
      <c r="N52" s="23"/>
      <c r="O52" s="23"/>
      <c r="P52" s="4"/>
      <c r="Q52" s="19"/>
      <c r="R52" s="4"/>
      <c r="S52" s="4"/>
      <c r="T52" s="14"/>
      <c r="U52" s="51"/>
      <c r="V52" s="51"/>
      <c r="W52" s="52"/>
    </row>
    <row r="53" spans="12:23" ht="13.5" customHeight="1">
      <c r="L53" s="29"/>
      <c r="M53" s="29"/>
      <c r="N53" s="53"/>
      <c r="O53" s="53"/>
      <c r="P53" s="29"/>
      <c r="Q53" s="29"/>
      <c r="R53" s="29"/>
      <c r="S53" s="29"/>
      <c r="T53" s="14"/>
      <c r="U53" s="48"/>
      <c r="V53" s="48"/>
      <c r="W53" s="43"/>
    </row>
    <row r="54" spans="12:23" ht="13.5" customHeight="1">
      <c r="L54" s="4"/>
      <c r="M54" s="4"/>
      <c r="N54" s="23"/>
      <c r="O54" s="23"/>
      <c r="P54" s="4"/>
      <c r="Q54" s="19"/>
      <c r="R54" s="19"/>
      <c r="S54" s="19"/>
      <c r="T54" s="14"/>
      <c r="U54" s="54"/>
      <c r="V54" s="54"/>
      <c r="W54" s="43"/>
    </row>
    <row r="55" spans="12:23" ht="13.5" customHeight="1">
      <c r="L55" s="13"/>
      <c r="M55" s="13"/>
      <c r="N55" s="47"/>
      <c r="O55" s="47"/>
      <c r="P55" s="13"/>
      <c r="Q55" s="13"/>
      <c r="R55" s="14"/>
      <c r="S55" s="14"/>
      <c r="T55" s="35"/>
      <c r="U55" s="48"/>
      <c r="V55" s="48"/>
      <c r="W55" s="43"/>
    </row>
    <row r="56" spans="12:23" ht="13.5" customHeight="1">
      <c r="L56" s="30"/>
      <c r="M56" s="30"/>
      <c r="N56" s="27"/>
      <c r="O56" s="27"/>
      <c r="P56" s="30"/>
      <c r="Q56" s="30"/>
      <c r="R56" s="30"/>
      <c r="S56" s="30"/>
      <c r="T56" s="28"/>
      <c r="U56" s="48"/>
      <c r="V56" s="48"/>
      <c r="W56" s="43"/>
    </row>
    <row r="57" spans="12:20" ht="13.5" customHeight="1">
      <c r="L57" s="50"/>
      <c r="M57" s="50"/>
      <c r="N57" s="53"/>
      <c r="O57" s="53"/>
      <c r="P57" s="29"/>
      <c r="Q57" s="29"/>
      <c r="R57" s="29"/>
      <c r="S57" s="29"/>
      <c r="T57" s="14"/>
    </row>
    <row r="58" spans="12:20" ht="13.5" customHeight="1">
      <c r="L58" s="50"/>
      <c r="M58" s="50"/>
      <c r="N58" s="23"/>
      <c r="O58" s="23"/>
      <c r="P58" s="29"/>
      <c r="Q58" s="29"/>
      <c r="R58" s="29"/>
      <c r="S58" s="29"/>
      <c r="T58" s="14"/>
    </row>
    <row r="59" spans="12:20" ht="13.5" customHeight="1">
      <c r="L59" s="29"/>
      <c r="M59" s="29"/>
      <c r="N59" s="23"/>
      <c r="O59" s="23"/>
      <c r="P59" s="50"/>
      <c r="Q59" s="29"/>
      <c r="R59" s="29"/>
      <c r="S59" s="29"/>
      <c r="T59" s="14"/>
    </row>
    <row r="60" spans="12:20" ht="13.5" customHeight="1">
      <c r="L60" s="19"/>
      <c r="M60" s="19"/>
      <c r="N60" s="23"/>
      <c r="O60" s="23"/>
      <c r="P60" s="19"/>
      <c r="Q60" s="19"/>
      <c r="R60" s="19"/>
      <c r="S60" s="19"/>
      <c r="T60" s="14"/>
    </row>
    <row r="61" spans="12:20" ht="13.5" customHeight="1">
      <c r="L61" s="13"/>
      <c r="M61" s="13"/>
      <c r="N61" s="47"/>
      <c r="O61" s="47"/>
      <c r="P61" s="13"/>
      <c r="Q61" s="13"/>
      <c r="R61" s="13"/>
      <c r="S61" s="13"/>
      <c r="T61" s="14"/>
    </row>
    <row r="62" spans="12:20" ht="13.5" customHeight="1">
      <c r="L62" s="24"/>
      <c r="M62" s="24"/>
      <c r="N62" s="27"/>
      <c r="O62" s="27"/>
      <c r="P62" s="24"/>
      <c r="Q62" s="30"/>
      <c r="R62" s="24"/>
      <c r="S62" s="24"/>
      <c r="T62" s="28"/>
    </row>
    <row r="63" spans="12:20" ht="13.5" customHeight="1">
      <c r="L63" s="19"/>
      <c r="M63" s="19"/>
      <c r="N63" s="23"/>
      <c r="O63" s="23"/>
      <c r="P63" s="19"/>
      <c r="Q63" s="19"/>
      <c r="R63" s="19"/>
      <c r="S63" s="19"/>
      <c r="T63" s="14"/>
    </row>
    <row r="64" spans="12:20" ht="13.5" customHeight="1">
      <c r="L64" s="4"/>
      <c r="M64" s="4"/>
      <c r="N64" s="23"/>
      <c r="O64" s="23"/>
      <c r="P64" s="4"/>
      <c r="Q64" s="19"/>
      <c r="R64" s="19"/>
      <c r="S64" s="19"/>
      <c r="T64" s="14"/>
    </row>
    <row r="65" spans="12:20" ht="13.5" customHeight="1">
      <c r="L65" s="4"/>
      <c r="M65" s="4"/>
      <c r="N65" s="23"/>
      <c r="O65" s="23"/>
      <c r="P65" s="4"/>
      <c r="Q65" s="19"/>
      <c r="R65" s="4"/>
      <c r="S65" s="4"/>
      <c r="T65" s="14"/>
    </row>
    <row r="66" spans="12:20" ht="13.5" customHeight="1">
      <c r="L66" s="19"/>
      <c r="M66" s="19"/>
      <c r="N66" s="23"/>
      <c r="O66" s="23"/>
      <c r="P66" s="50"/>
      <c r="Q66" s="29"/>
      <c r="R66" s="29"/>
      <c r="S66" s="29"/>
      <c r="T66" s="14"/>
    </row>
    <row r="67" spans="12:20" ht="13.5" customHeight="1">
      <c r="L67" s="29"/>
      <c r="M67" s="29"/>
      <c r="N67" s="23"/>
      <c r="O67" s="23"/>
      <c r="P67" s="50"/>
      <c r="Q67" s="19"/>
      <c r="R67" s="50"/>
      <c r="S67" s="50"/>
      <c r="T67" s="14"/>
    </row>
    <row r="68" spans="12:20" ht="13.5" customHeight="1">
      <c r="L68" s="19"/>
      <c r="M68" s="19"/>
      <c r="N68" s="23"/>
      <c r="O68" s="23"/>
      <c r="P68" s="19"/>
      <c r="Q68" s="19"/>
      <c r="R68" s="19"/>
      <c r="S68" s="19"/>
      <c r="T68" s="14"/>
    </row>
    <row r="69" spans="12:20" ht="13.5" customHeight="1">
      <c r="L69" s="4"/>
      <c r="M69" s="4"/>
      <c r="N69" s="23"/>
      <c r="O69" s="23"/>
      <c r="P69" s="4"/>
      <c r="Q69" s="19"/>
      <c r="R69" s="4"/>
      <c r="S69" s="4"/>
      <c r="T69" s="14"/>
    </row>
    <row r="70" spans="12:20" ht="13.5" customHeight="1">
      <c r="L70" s="29"/>
      <c r="M70" s="29"/>
      <c r="N70" s="23"/>
      <c r="O70" s="23"/>
      <c r="P70" s="19"/>
      <c r="Q70" s="19"/>
      <c r="R70" s="19"/>
      <c r="S70" s="19"/>
      <c r="T70" s="14"/>
    </row>
    <row r="71" spans="12:20" ht="12" customHeight="1">
      <c r="L71" s="4"/>
      <c r="M71" s="4"/>
      <c r="N71" s="23"/>
      <c r="O71" s="23"/>
      <c r="P71" s="19"/>
      <c r="Q71" s="19"/>
      <c r="R71" s="4"/>
      <c r="S71" s="4"/>
      <c r="T71" s="14"/>
    </row>
  </sheetData>
  <sheetProtection/>
  <mergeCells count="2">
    <mergeCell ref="K3:L3"/>
    <mergeCell ref="B1:E1"/>
  </mergeCells>
  <printOptions/>
  <pageMargins left="0.7874015748031497" right="0" top="0.7874015748031497" bottom="0.1968503937007874" header="0.3937007874015748" footer="0.1968503937007874"/>
  <pageSetup firstPageNumber="185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97"/>
  <sheetViews>
    <sheetView zoomScalePageLayoutView="0" workbookViewId="0" topLeftCell="A16">
      <selection activeCell="K6" sqref="K5:K6"/>
    </sheetView>
  </sheetViews>
  <sheetFormatPr defaultColWidth="15.625" defaultRowHeight="13.5"/>
  <cols>
    <col min="1" max="1" width="2.375" style="7" customWidth="1"/>
    <col min="2" max="2" width="11.625" style="7" customWidth="1"/>
    <col min="3" max="3" width="2.375" style="7" customWidth="1"/>
    <col min="4" max="9" width="11.875" style="7" customWidth="1"/>
    <col min="10" max="10" width="2.00390625" style="7" customWidth="1"/>
    <col min="11" max="13" width="9.375" style="7" customWidth="1"/>
    <col min="14" max="46" width="2.00390625" style="7" customWidth="1"/>
    <col min="47" max="47" width="2.125" style="7" customWidth="1"/>
    <col min="48" max="56" width="2.00390625" style="7" customWidth="1"/>
    <col min="57" max="61" width="1.37890625" style="7" customWidth="1"/>
    <col min="62" max="62" width="2.125" style="7" customWidth="1"/>
    <col min="63" max="72" width="1.37890625" style="7" customWidth="1"/>
    <col min="73" max="16384" width="15.625" style="7" customWidth="1"/>
  </cols>
  <sheetData>
    <row r="1" spans="1:60" ht="18" customHeight="1">
      <c r="A1" s="322" t="s">
        <v>655</v>
      </c>
      <c r="B1" s="322"/>
      <c r="C1" s="322"/>
      <c r="D1" s="322"/>
      <c r="E1" s="322"/>
      <c r="F1" s="322"/>
      <c r="G1" s="322"/>
      <c r="H1" s="322"/>
      <c r="I1" s="32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ht="15" customHeight="1"/>
    <row r="3" spans="1:51" ht="15" customHeight="1" thickBot="1">
      <c r="A3" s="57" t="s">
        <v>318</v>
      </c>
      <c r="C3" s="57"/>
      <c r="E3" s="58"/>
      <c r="G3" s="59"/>
      <c r="H3" s="377" t="s">
        <v>523</v>
      </c>
      <c r="I3" s="377"/>
      <c r="M3" s="59"/>
      <c r="N3" s="59"/>
      <c r="O3" s="59"/>
      <c r="P3" s="59"/>
      <c r="AA3" s="44"/>
      <c r="AG3" s="9"/>
      <c r="AM3" s="21"/>
      <c r="AY3" s="21"/>
    </row>
    <row r="4" spans="1:60" ht="18" customHeight="1">
      <c r="A4" s="61"/>
      <c r="B4" s="329" t="s">
        <v>319</v>
      </c>
      <c r="C4" s="119"/>
      <c r="D4" s="335" t="s">
        <v>488</v>
      </c>
      <c r="E4" s="374"/>
      <c r="F4" s="375"/>
      <c r="G4" s="335" t="s">
        <v>489</v>
      </c>
      <c r="H4" s="374"/>
      <c r="I4" s="37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8" customHeight="1">
      <c r="A5" s="76"/>
      <c r="B5" s="331"/>
      <c r="C5" s="115"/>
      <c r="D5" s="67" t="s">
        <v>499</v>
      </c>
      <c r="E5" s="67" t="s">
        <v>491</v>
      </c>
      <c r="F5" s="67" t="s">
        <v>492</v>
      </c>
      <c r="G5" s="67" t="s">
        <v>499</v>
      </c>
      <c r="H5" s="67" t="s">
        <v>491</v>
      </c>
      <c r="I5" s="66" t="s">
        <v>492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ht="18.75" customHeight="1">
      <c r="A6" s="14"/>
      <c r="B6" s="38" t="s">
        <v>490</v>
      </c>
      <c r="C6" s="104"/>
      <c r="D6" s="293">
        <f>SUM(D9:D39)</f>
        <v>10628472</v>
      </c>
      <c r="E6" s="293">
        <f>SUM(E9:E39)</f>
        <v>5247216</v>
      </c>
      <c r="F6" s="293">
        <f>SUM(F9:F39)</f>
        <v>5381256</v>
      </c>
      <c r="G6" s="293">
        <f>D6-K6</f>
        <v>78549</v>
      </c>
      <c r="H6" s="293">
        <f>E6-L6</f>
        <v>37186</v>
      </c>
      <c r="I6" s="293">
        <f>F6-M6</f>
        <v>41363</v>
      </c>
      <c r="J6" s="4"/>
      <c r="K6" s="293">
        <f>SUM(K9:K39)</f>
        <v>10549923</v>
      </c>
      <c r="L6" s="293">
        <f>SUM(L9:L39)</f>
        <v>5210030</v>
      </c>
      <c r="M6" s="293">
        <f>SUM(M9:M39)</f>
        <v>5339893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9"/>
      <c r="BD6" s="29"/>
      <c r="BE6" s="29"/>
      <c r="BF6" s="29"/>
      <c r="BG6" s="29"/>
      <c r="BH6" s="29"/>
    </row>
    <row r="7" spans="1:60" ht="18.75" customHeight="1">
      <c r="A7" s="20"/>
      <c r="B7" s="32"/>
      <c r="C7" s="108"/>
      <c r="D7" s="120"/>
      <c r="E7" s="120"/>
      <c r="F7" s="120"/>
      <c r="G7" s="120"/>
      <c r="H7" s="120"/>
      <c r="I7" s="120"/>
      <c r="J7" s="4"/>
      <c r="K7" s="120"/>
      <c r="L7" s="120"/>
      <c r="M7" s="12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1:60" ht="18.75" customHeight="1">
      <c r="A8" s="20"/>
      <c r="B8" s="38" t="s">
        <v>320</v>
      </c>
      <c r="C8" s="104"/>
      <c r="D8" s="293">
        <f>SUM(D13:D39)</f>
        <v>7260365</v>
      </c>
      <c r="E8" s="293">
        <f>SUM(E13:E39)</f>
        <v>3574427</v>
      </c>
      <c r="F8" s="293">
        <f>SUM(F13:F39)</f>
        <v>3685938</v>
      </c>
      <c r="G8" s="293">
        <f aca="true" t="shared" si="0" ref="G8:I11">D8-K8</f>
        <v>55123</v>
      </c>
      <c r="H8" s="293">
        <f t="shared" si="0"/>
        <v>27086</v>
      </c>
      <c r="I8" s="293">
        <f t="shared" si="0"/>
        <v>28037</v>
      </c>
      <c r="J8" s="4"/>
      <c r="K8" s="293">
        <f>SUM(K13:K39)</f>
        <v>7205242</v>
      </c>
      <c r="L8" s="293">
        <f>SUM(L13:L39)</f>
        <v>3547341</v>
      </c>
      <c r="M8" s="293">
        <f>SUM(M13:M39)</f>
        <v>3657901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44" ht="18.75" customHeight="1">
      <c r="A9" s="20"/>
      <c r="B9" s="32" t="s">
        <v>321</v>
      </c>
      <c r="C9" s="108"/>
      <c r="D9" s="293">
        <f>SUM(E9:F9)</f>
        <v>3295359</v>
      </c>
      <c r="E9" s="120">
        <v>1636230</v>
      </c>
      <c r="F9" s="120">
        <v>1659129</v>
      </c>
      <c r="G9" s="120">
        <f t="shared" si="0"/>
        <v>23525</v>
      </c>
      <c r="H9" s="120">
        <f t="shared" si="0"/>
        <v>10156</v>
      </c>
      <c r="I9" s="120">
        <f t="shared" si="0"/>
        <v>13369</v>
      </c>
      <c r="J9" s="4"/>
      <c r="K9" s="293">
        <f>SUM(L9:M9)</f>
        <v>3271834</v>
      </c>
      <c r="L9" s="120">
        <v>1626074</v>
      </c>
      <c r="M9" s="120">
        <v>1645760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8.75" customHeight="1">
      <c r="A10" s="20"/>
      <c r="B10" s="32" t="s">
        <v>322</v>
      </c>
      <c r="C10" s="108"/>
      <c r="D10" s="293">
        <f>SUM(E10:F10)</f>
        <v>48977</v>
      </c>
      <c r="E10" s="120">
        <v>24551</v>
      </c>
      <c r="F10" s="120">
        <v>24426</v>
      </c>
      <c r="G10" s="120">
        <f t="shared" si="0"/>
        <v>108</v>
      </c>
      <c r="H10" s="120">
        <f t="shared" si="0"/>
        <v>39</v>
      </c>
      <c r="I10" s="120">
        <f t="shared" si="0"/>
        <v>69</v>
      </c>
      <c r="J10" s="4"/>
      <c r="K10" s="293">
        <f>SUM(L10:M10)</f>
        <v>48869</v>
      </c>
      <c r="L10" s="120">
        <v>24512</v>
      </c>
      <c r="M10" s="120">
        <v>24357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9"/>
      <c r="AH10" s="19"/>
      <c r="AI10" s="19"/>
      <c r="AJ10" s="19"/>
      <c r="AK10" s="19"/>
      <c r="AL10" s="19"/>
      <c r="AM10" s="4"/>
      <c r="AN10" s="4"/>
      <c r="AO10" s="4"/>
      <c r="AP10" s="4"/>
      <c r="AQ10" s="4"/>
      <c r="AR10" s="4"/>
    </row>
    <row r="11" spans="1:44" ht="18.75" customHeight="1">
      <c r="A11" s="20"/>
      <c r="B11" s="32" t="s">
        <v>323</v>
      </c>
      <c r="C11" s="108"/>
      <c r="D11" s="293">
        <f>SUM(E11:F11)</f>
        <v>23771</v>
      </c>
      <c r="E11" s="120">
        <v>12008</v>
      </c>
      <c r="F11" s="120">
        <v>11763</v>
      </c>
      <c r="G11" s="120">
        <f t="shared" si="0"/>
        <v>-207</v>
      </c>
      <c r="H11" s="120">
        <f t="shared" si="0"/>
        <v>-95</v>
      </c>
      <c r="I11" s="120">
        <f t="shared" si="0"/>
        <v>-112</v>
      </c>
      <c r="J11" s="4"/>
      <c r="K11" s="293">
        <f>SUM(L11:M11)</f>
        <v>23978</v>
      </c>
      <c r="L11" s="120">
        <v>12103</v>
      </c>
      <c r="M11" s="120">
        <v>11875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18.75" customHeight="1">
      <c r="A12" s="20"/>
      <c r="B12" s="32"/>
      <c r="C12" s="108"/>
      <c r="D12" s="120"/>
      <c r="E12" s="120"/>
      <c r="F12" s="120"/>
      <c r="G12" s="120"/>
      <c r="H12" s="120"/>
      <c r="I12" s="120"/>
      <c r="J12" s="4"/>
      <c r="K12" s="120"/>
      <c r="L12" s="120"/>
      <c r="M12" s="12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60" ht="18.75" customHeight="1">
      <c r="A13" s="20"/>
      <c r="B13" s="32" t="s">
        <v>324</v>
      </c>
      <c r="C13" s="108"/>
      <c r="D13" s="293">
        <f>SUM(E13:F13)</f>
        <v>40158</v>
      </c>
      <c r="E13" s="120">
        <v>19805</v>
      </c>
      <c r="F13" s="120">
        <v>20353</v>
      </c>
      <c r="G13" s="120">
        <f aca="true" t="shared" si="1" ref="G13:I17">D13-K13</f>
        <v>794</v>
      </c>
      <c r="H13" s="120">
        <f t="shared" si="1"/>
        <v>558</v>
      </c>
      <c r="I13" s="120">
        <f t="shared" si="1"/>
        <v>236</v>
      </c>
      <c r="J13" s="4"/>
      <c r="K13" s="293">
        <f>SUM(L13:M13)</f>
        <v>39364</v>
      </c>
      <c r="L13" s="120">
        <v>19247</v>
      </c>
      <c r="M13" s="120">
        <v>20117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44" ht="18.75" customHeight="1">
      <c r="A14" s="20"/>
      <c r="B14" s="32" t="s">
        <v>325</v>
      </c>
      <c r="C14" s="108"/>
      <c r="D14" s="293">
        <f>SUM(E14:F14)</f>
        <v>97688</v>
      </c>
      <c r="E14" s="120">
        <v>46161</v>
      </c>
      <c r="F14" s="120">
        <v>51527</v>
      </c>
      <c r="G14" s="120">
        <f t="shared" si="1"/>
        <v>2407</v>
      </c>
      <c r="H14" s="120">
        <f t="shared" si="1"/>
        <v>1104</v>
      </c>
      <c r="I14" s="120">
        <f t="shared" si="1"/>
        <v>1303</v>
      </c>
      <c r="J14" s="24"/>
      <c r="K14" s="293">
        <f>SUM(L14:M14)</f>
        <v>95281</v>
      </c>
      <c r="L14" s="120">
        <v>45057</v>
      </c>
      <c r="M14" s="120">
        <v>50224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0"/>
      <c r="AH14" s="30"/>
      <c r="AI14" s="30"/>
      <c r="AJ14" s="30"/>
      <c r="AK14" s="30"/>
      <c r="AL14" s="30"/>
      <c r="AM14" s="24"/>
      <c r="AN14" s="24"/>
      <c r="AO14" s="24"/>
      <c r="AP14" s="24"/>
      <c r="AQ14" s="24"/>
      <c r="AR14" s="24"/>
    </row>
    <row r="15" spans="1:53" ht="18.75" customHeight="1">
      <c r="A15" s="20"/>
      <c r="B15" s="32" t="s">
        <v>326</v>
      </c>
      <c r="C15" s="108"/>
      <c r="D15" s="293">
        <f>SUM(E15:F15)</f>
        <v>173354</v>
      </c>
      <c r="E15" s="120">
        <v>79897</v>
      </c>
      <c r="F15" s="120">
        <v>93457</v>
      </c>
      <c r="G15" s="120">
        <f t="shared" si="1"/>
        <v>3095</v>
      </c>
      <c r="H15" s="120">
        <f t="shared" si="1"/>
        <v>1321</v>
      </c>
      <c r="I15" s="120">
        <f t="shared" si="1"/>
        <v>1774</v>
      </c>
      <c r="J15" s="37"/>
      <c r="K15" s="293">
        <f>SUM(L15:M15)</f>
        <v>170259</v>
      </c>
      <c r="L15" s="120">
        <v>78576</v>
      </c>
      <c r="M15" s="120">
        <v>91683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BA15" s="21"/>
    </row>
    <row r="16" spans="1:60" ht="18.75" customHeight="1">
      <c r="A16" s="14"/>
      <c r="B16" s="32" t="s">
        <v>327</v>
      </c>
      <c r="C16" s="108"/>
      <c r="D16" s="293">
        <f>SUM(E16:F16)</f>
        <v>250850</v>
      </c>
      <c r="E16" s="120">
        <v>125235</v>
      </c>
      <c r="F16" s="120">
        <v>125615</v>
      </c>
      <c r="G16" s="120">
        <f t="shared" si="1"/>
        <v>2400</v>
      </c>
      <c r="H16" s="120">
        <f t="shared" si="1"/>
        <v>1222</v>
      </c>
      <c r="I16" s="120">
        <f t="shared" si="1"/>
        <v>1178</v>
      </c>
      <c r="J16" s="14"/>
      <c r="K16" s="293">
        <f>SUM(L16:M16)</f>
        <v>248450</v>
      </c>
      <c r="L16" s="120">
        <v>124013</v>
      </c>
      <c r="M16" s="120">
        <v>124437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ht="18.75" customHeight="1">
      <c r="A17" s="14"/>
      <c r="B17" s="38" t="s">
        <v>328</v>
      </c>
      <c r="C17" s="104"/>
      <c r="D17" s="293">
        <f>SUM(E17:F17)</f>
        <v>162875</v>
      </c>
      <c r="E17" s="293">
        <v>77222</v>
      </c>
      <c r="F17" s="293">
        <v>85653</v>
      </c>
      <c r="G17" s="293">
        <f t="shared" si="1"/>
        <v>1387</v>
      </c>
      <c r="H17" s="293">
        <f t="shared" si="1"/>
        <v>555</v>
      </c>
      <c r="I17" s="293">
        <f t="shared" si="1"/>
        <v>832</v>
      </c>
      <c r="J17" s="14"/>
      <c r="K17" s="293">
        <f>SUM(L17:M17)</f>
        <v>161488</v>
      </c>
      <c r="L17" s="293">
        <v>76667</v>
      </c>
      <c r="M17" s="293">
        <v>84821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8.75" customHeight="1">
      <c r="A18" s="9"/>
      <c r="B18" s="32"/>
      <c r="C18" s="108"/>
      <c r="D18" s="120"/>
      <c r="E18" s="120"/>
      <c r="F18" s="120"/>
      <c r="G18" s="120"/>
      <c r="H18" s="120"/>
      <c r="I18" s="120"/>
      <c r="J18" s="14"/>
      <c r="K18" s="120"/>
      <c r="L18" s="120"/>
      <c r="M18" s="12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1"/>
      <c r="AL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2:60" ht="18.75" customHeight="1">
      <c r="B19" s="32" t="s">
        <v>483</v>
      </c>
      <c r="C19" s="108"/>
      <c r="D19" s="293">
        <f>SUM(E19:F19)</f>
        <v>145770</v>
      </c>
      <c r="E19" s="120">
        <v>74576</v>
      </c>
      <c r="F19" s="120">
        <v>71194</v>
      </c>
      <c r="G19" s="120">
        <f aca="true" t="shared" si="2" ref="G19:I23">D19-K19</f>
        <v>2245</v>
      </c>
      <c r="H19" s="120">
        <f t="shared" si="2"/>
        <v>1473</v>
      </c>
      <c r="I19" s="120">
        <f t="shared" si="2"/>
        <v>772</v>
      </c>
      <c r="J19" s="14"/>
      <c r="K19" s="293">
        <f>SUM(L19:M19)</f>
        <v>143525</v>
      </c>
      <c r="L19" s="120">
        <v>73103</v>
      </c>
      <c r="M19" s="120">
        <v>70422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9"/>
      <c r="BD19" s="29"/>
      <c r="BE19" s="29"/>
      <c r="BF19" s="19"/>
      <c r="BG19" s="19"/>
      <c r="BH19" s="19"/>
    </row>
    <row r="20" spans="2:60" ht="18.75" customHeight="1">
      <c r="B20" s="32" t="s">
        <v>329</v>
      </c>
      <c r="C20" s="108"/>
      <c r="D20" s="293">
        <f>SUM(E20:F20)</f>
        <v>204011</v>
      </c>
      <c r="E20" s="120">
        <v>102220</v>
      </c>
      <c r="F20" s="120">
        <v>101791</v>
      </c>
      <c r="G20" s="120">
        <f t="shared" si="2"/>
        <v>2377</v>
      </c>
      <c r="H20" s="120">
        <f t="shared" si="2"/>
        <v>1237</v>
      </c>
      <c r="I20" s="120">
        <f t="shared" si="2"/>
        <v>1140</v>
      </c>
      <c r="J20" s="14"/>
      <c r="K20" s="293">
        <f>SUM(L20:M20)</f>
        <v>201634</v>
      </c>
      <c r="L20" s="120">
        <v>100983</v>
      </c>
      <c r="M20" s="120">
        <v>100651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9"/>
      <c r="BD20" s="29"/>
      <c r="BE20" s="29"/>
      <c r="BF20" s="19"/>
      <c r="BG20" s="19"/>
      <c r="BH20" s="19"/>
    </row>
    <row r="21" spans="2:60" ht="18.75" customHeight="1">
      <c r="B21" s="32" t="s">
        <v>330</v>
      </c>
      <c r="C21" s="108"/>
      <c r="D21" s="293">
        <f>SUM(E21:F21)</f>
        <v>377193</v>
      </c>
      <c r="E21" s="120">
        <v>187824</v>
      </c>
      <c r="F21" s="120">
        <v>189369</v>
      </c>
      <c r="G21" s="120">
        <f t="shared" si="2"/>
        <v>7563</v>
      </c>
      <c r="H21" s="120">
        <f t="shared" si="2"/>
        <v>3737</v>
      </c>
      <c r="I21" s="120">
        <f t="shared" si="2"/>
        <v>3826</v>
      </c>
      <c r="K21" s="293">
        <f>SUM(L21:M21)</f>
        <v>369630</v>
      </c>
      <c r="L21" s="120">
        <v>184087</v>
      </c>
      <c r="M21" s="120">
        <v>185543</v>
      </c>
      <c r="N21" s="1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0"/>
      <c r="AJ21" s="30"/>
      <c r="AK21" s="30"/>
      <c r="AL21" s="30"/>
      <c r="AM21" s="30"/>
      <c r="AN21" s="24"/>
      <c r="AO21" s="24"/>
      <c r="AP21" s="24"/>
      <c r="AQ21" s="24"/>
      <c r="AR21" s="24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9"/>
      <c r="BD21" s="29"/>
      <c r="BE21" s="29"/>
      <c r="BF21" s="19"/>
      <c r="BG21" s="19"/>
      <c r="BH21" s="19"/>
    </row>
    <row r="22" spans="2:60" ht="18.75" customHeight="1">
      <c r="B22" s="32" t="s">
        <v>331</v>
      </c>
      <c r="C22" s="108"/>
      <c r="D22" s="293">
        <f>SUM(E22:F22)</f>
        <v>302984</v>
      </c>
      <c r="E22" s="120">
        <v>148238</v>
      </c>
      <c r="F22" s="120">
        <v>154746</v>
      </c>
      <c r="G22" s="120">
        <f t="shared" si="2"/>
        <v>2344</v>
      </c>
      <c r="H22" s="120">
        <f t="shared" si="2"/>
        <v>1089</v>
      </c>
      <c r="I22" s="120">
        <f t="shared" si="2"/>
        <v>1255</v>
      </c>
      <c r="K22" s="293">
        <f>SUM(L22:M22)</f>
        <v>300640</v>
      </c>
      <c r="L22" s="120">
        <v>147149</v>
      </c>
      <c r="M22" s="120">
        <v>153491</v>
      </c>
      <c r="N22" s="19"/>
      <c r="O22" s="13"/>
      <c r="Q22" s="19"/>
      <c r="R22" s="19"/>
      <c r="S22" s="19"/>
      <c r="T22" s="13"/>
      <c r="W22" s="19"/>
      <c r="X22" s="19"/>
      <c r="Y22" s="13"/>
      <c r="AA22" s="19"/>
      <c r="AB22" s="19"/>
      <c r="AC22" s="19"/>
      <c r="AD22" s="13"/>
      <c r="AF22" s="19"/>
      <c r="AG22" s="19"/>
      <c r="AH22" s="19"/>
      <c r="AI22" s="13"/>
      <c r="AK22" s="19"/>
      <c r="AL22" s="19"/>
      <c r="AM22" s="19"/>
      <c r="AN22" s="13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2:60" ht="18.75" customHeight="1">
      <c r="B23" s="32" t="s">
        <v>332</v>
      </c>
      <c r="C23" s="108"/>
      <c r="D23" s="293">
        <f>SUM(E23:F23)</f>
        <v>220505</v>
      </c>
      <c r="E23" s="120">
        <v>102001</v>
      </c>
      <c r="F23" s="120">
        <v>118504</v>
      </c>
      <c r="G23" s="120">
        <f t="shared" si="2"/>
        <v>378</v>
      </c>
      <c r="H23" s="120">
        <f t="shared" si="2"/>
        <v>-7</v>
      </c>
      <c r="I23" s="120">
        <f t="shared" si="2"/>
        <v>385</v>
      </c>
      <c r="J23" s="32"/>
      <c r="K23" s="293">
        <f>SUM(L23:M23)</f>
        <v>220127</v>
      </c>
      <c r="L23" s="120">
        <v>102008</v>
      </c>
      <c r="M23" s="120">
        <v>118119</v>
      </c>
      <c r="N23" s="1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2:60" ht="18.75" customHeight="1">
      <c r="B24" s="32"/>
      <c r="C24" s="108"/>
      <c r="D24" s="120"/>
      <c r="E24" s="120"/>
      <c r="F24" s="120"/>
      <c r="G24" s="120"/>
      <c r="H24" s="120"/>
      <c r="I24" s="120"/>
      <c r="J24" s="32"/>
      <c r="K24" s="120"/>
      <c r="L24" s="120"/>
      <c r="M24" s="120"/>
      <c r="N24" s="1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2:44" ht="18.75" customHeight="1">
      <c r="B25" s="32" t="s">
        <v>333</v>
      </c>
      <c r="C25" s="108"/>
      <c r="D25" s="293">
        <f>SUM(E25:F25)</f>
        <v>576007</v>
      </c>
      <c r="E25" s="120">
        <v>289032</v>
      </c>
      <c r="F25" s="120">
        <v>286975</v>
      </c>
      <c r="G25" s="120">
        <f aca="true" t="shared" si="3" ref="G25:I29">D25-K25</f>
        <v>3754</v>
      </c>
      <c r="H25" s="120">
        <f t="shared" si="3"/>
        <v>1899</v>
      </c>
      <c r="I25" s="120">
        <f t="shared" si="3"/>
        <v>1855</v>
      </c>
      <c r="J25" s="32"/>
      <c r="K25" s="293">
        <f>SUM(L25:M25)</f>
        <v>572253</v>
      </c>
      <c r="L25" s="120">
        <v>287133</v>
      </c>
      <c r="M25" s="120">
        <v>285120</v>
      </c>
      <c r="N25" s="1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9"/>
      <c r="AE25" s="29"/>
      <c r="AF25" s="29"/>
      <c r="AG25" s="29"/>
      <c r="AH25" s="29"/>
      <c r="AI25" s="19"/>
      <c r="AJ25" s="19"/>
      <c r="AK25" s="19"/>
      <c r="AL25" s="19"/>
      <c r="AM25" s="19"/>
      <c r="AN25" s="29"/>
      <c r="AO25" s="29"/>
      <c r="AP25" s="29"/>
      <c r="AQ25" s="29"/>
      <c r="AR25" s="29"/>
    </row>
    <row r="26" spans="2:44" ht="18.75" customHeight="1">
      <c r="B26" s="32" t="s">
        <v>334</v>
      </c>
      <c r="C26" s="108"/>
      <c r="D26" s="293">
        <f>SUM(E26:F26)</f>
        <v>711703</v>
      </c>
      <c r="E26" s="120">
        <v>336190</v>
      </c>
      <c r="F26" s="120">
        <v>375513</v>
      </c>
      <c r="G26" s="120">
        <f t="shared" si="3"/>
        <v>1636</v>
      </c>
      <c r="H26" s="120">
        <f t="shared" si="3"/>
        <v>373</v>
      </c>
      <c r="I26" s="120">
        <f t="shared" si="3"/>
        <v>1263</v>
      </c>
      <c r="J26" s="32"/>
      <c r="K26" s="293">
        <f>SUM(L26:M26)</f>
        <v>710067</v>
      </c>
      <c r="L26" s="120">
        <v>335817</v>
      </c>
      <c r="M26" s="120">
        <v>374250</v>
      </c>
      <c r="N26" s="1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2:51" ht="18.75" customHeight="1">
      <c r="B27" s="32" t="s">
        <v>335</v>
      </c>
      <c r="C27" s="108"/>
      <c r="D27" s="293">
        <f>SUM(E27:F27)</f>
        <v>174896</v>
      </c>
      <c r="E27" s="120">
        <v>82585</v>
      </c>
      <c r="F27" s="120">
        <v>92311</v>
      </c>
      <c r="G27" s="120">
        <f t="shared" si="3"/>
        <v>-276</v>
      </c>
      <c r="H27" s="120">
        <f t="shared" si="3"/>
        <v>-194</v>
      </c>
      <c r="I27" s="120">
        <f t="shared" si="3"/>
        <v>-82</v>
      </c>
      <c r="J27" s="32"/>
      <c r="K27" s="293">
        <f>SUM(L27:M27)</f>
        <v>175172</v>
      </c>
      <c r="L27" s="120">
        <v>82779</v>
      </c>
      <c r="M27" s="120">
        <v>92393</v>
      </c>
      <c r="N27" s="3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9"/>
      <c r="AO27" s="19"/>
      <c r="AP27" s="19"/>
      <c r="AQ27" s="19"/>
      <c r="AR27" s="19"/>
      <c r="AY27" s="21"/>
    </row>
    <row r="28" spans="2:60" ht="18.75" customHeight="1">
      <c r="B28" s="32" t="s">
        <v>336</v>
      </c>
      <c r="C28" s="108"/>
      <c r="D28" s="293">
        <f>SUM(E28:F28)</f>
        <v>266997</v>
      </c>
      <c r="E28" s="120">
        <v>133668</v>
      </c>
      <c r="F28" s="120">
        <v>133329</v>
      </c>
      <c r="G28" s="120">
        <f t="shared" si="3"/>
        <v>288</v>
      </c>
      <c r="H28" s="120">
        <f t="shared" si="3"/>
        <v>530</v>
      </c>
      <c r="I28" s="120">
        <f t="shared" si="3"/>
        <v>-242</v>
      </c>
      <c r="J28" s="86"/>
      <c r="K28" s="293">
        <f>SUM(L28:M28)</f>
        <v>266709</v>
      </c>
      <c r="L28" s="120">
        <v>133138</v>
      </c>
      <c r="M28" s="120">
        <v>133571</v>
      </c>
      <c r="N28" s="8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2:60" ht="18.75" customHeight="1">
      <c r="B29" s="32" t="s">
        <v>337</v>
      </c>
      <c r="C29" s="108"/>
      <c r="D29" s="293">
        <f>SUM(E29:F29)</f>
        <v>462078</v>
      </c>
      <c r="E29" s="120">
        <v>220995</v>
      </c>
      <c r="F29" s="120">
        <v>241083</v>
      </c>
      <c r="G29" s="120">
        <f t="shared" si="3"/>
        <v>2280</v>
      </c>
      <c r="H29" s="120">
        <f t="shared" si="3"/>
        <v>782</v>
      </c>
      <c r="I29" s="120">
        <f t="shared" si="3"/>
        <v>1498</v>
      </c>
      <c r="J29" s="32"/>
      <c r="K29" s="293">
        <f>SUM(L29:M29)</f>
        <v>459798</v>
      </c>
      <c r="L29" s="120">
        <v>220213</v>
      </c>
      <c r="M29" s="120">
        <v>239585</v>
      </c>
      <c r="N29" s="3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9"/>
      <c r="AE29" s="19"/>
      <c r="AF29" s="19"/>
      <c r="AG29" s="19"/>
      <c r="AH29" s="19"/>
      <c r="AI29" s="29"/>
      <c r="AJ29" s="29"/>
      <c r="AK29" s="29"/>
      <c r="AL29" s="29"/>
      <c r="AM29" s="29"/>
      <c r="AN29" s="19"/>
      <c r="AO29" s="19"/>
      <c r="AP29" s="19"/>
      <c r="AQ29" s="19"/>
      <c r="AR29" s="19"/>
      <c r="AS29" s="14"/>
      <c r="AT29" s="14"/>
      <c r="AU29" s="14"/>
      <c r="AV29" s="14"/>
      <c r="AW29" s="14"/>
      <c r="AX29" s="88"/>
      <c r="AY29" s="88"/>
      <c r="AZ29" s="88"/>
      <c r="BA29" s="88"/>
      <c r="BB29" s="88"/>
      <c r="BC29" s="88"/>
      <c r="BD29" s="14"/>
      <c r="BE29" s="14"/>
      <c r="BF29" s="14"/>
      <c r="BG29" s="14"/>
      <c r="BH29" s="14"/>
    </row>
    <row r="30" spans="2:60" ht="18.75" customHeight="1">
      <c r="B30" s="32"/>
      <c r="C30" s="108"/>
      <c r="D30" s="120"/>
      <c r="E30" s="120"/>
      <c r="F30" s="120"/>
      <c r="G30" s="120"/>
      <c r="H30" s="120"/>
      <c r="I30" s="120"/>
      <c r="J30" s="32"/>
      <c r="K30" s="120"/>
      <c r="L30" s="120"/>
      <c r="M30" s="120"/>
      <c r="N30" s="1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88"/>
      <c r="AT30" s="88"/>
      <c r="AU30" s="88"/>
      <c r="AV30" s="88"/>
      <c r="AW30" s="88"/>
      <c r="AX30" s="14"/>
      <c r="AY30" s="14"/>
      <c r="AZ30" s="14"/>
      <c r="BA30" s="14"/>
      <c r="BB30" s="14"/>
      <c r="BC30" s="14"/>
      <c r="BD30" s="88"/>
      <c r="BE30" s="88"/>
      <c r="BF30" s="88"/>
      <c r="BG30" s="88"/>
      <c r="BH30" s="88"/>
    </row>
    <row r="31" spans="2:60" ht="18.75" customHeight="1">
      <c r="B31" s="32" t="s">
        <v>338</v>
      </c>
      <c r="C31" s="108"/>
      <c r="D31" s="293">
        <f>SUM(E31:F31)</f>
        <v>217465</v>
      </c>
      <c r="E31" s="120">
        <v>109693</v>
      </c>
      <c r="F31" s="120">
        <v>107772</v>
      </c>
      <c r="G31" s="120">
        <f aca="true" t="shared" si="4" ref="G31:I35">D31-K31</f>
        <v>1506</v>
      </c>
      <c r="H31" s="120">
        <f t="shared" si="4"/>
        <v>895</v>
      </c>
      <c r="I31" s="120">
        <f t="shared" si="4"/>
        <v>611</v>
      </c>
      <c r="J31" s="32"/>
      <c r="K31" s="293">
        <f>SUM(L31:M31)</f>
        <v>215959</v>
      </c>
      <c r="L31" s="120">
        <v>108798</v>
      </c>
      <c r="M31" s="120">
        <v>107161</v>
      </c>
      <c r="N31" s="1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2:56" ht="18.75" customHeight="1">
      <c r="B32" s="32" t="s">
        <v>339</v>
      </c>
      <c r="C32" s="108"/>
      <c r="D32" s="293">
        <f>SUM(E32:F32)</f>
        <v>278569</v>
      </c>
      <c r="E32" s="120">
        <v>137933</v>
      </c>
      <c r="F32" s="120">
        <v>140636</v>
      </c>
      <c r="G32" s="120">
        <f t="shared" si="4"/>
        <v>827</v>
      </c>
      <c r="H32" s="120">
        <f t="shared" si="4"/>
        <v>623</v>
      </c>
      <c r="I32" s="120">
        <f t="shared" si="4"/>
        <v>204</v>
      </c>
      <c r="J32" s="32"/>
      <c r="K32" s="293">
        <f>SUM(L32:M32)</f>
        <v>277742</v>
      </c>
      <c r="L32" s="120">
        <v>137310</v>
      </c>
      <c r="M32" s="120">
        <v>140432</v>
      </c>
      <c r="N32" s="1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13"/>
      <c r="AX32" s="13"/>
      <c r="AZ32" s="13"/>
      <c r="BB32" s="13"/>
      <c r="BD32" s="13"/>
    </row>
    <row r="33" spans="2:60" ht="18.75" customHeight="1">
      <c r="B33" s="32" t="s">
        <v>340</v>
      </c>
      <c r="C33" s="108"/>
      <c r="D33" s="293">
        <f>SUM(E33:F33)</f>
        <v>158794</v>
      </c>
      <c r="E33" s="120">
        <v>79207</v>
      </c>
      <c r="F33" s="120">
        <v>79587</v>
      </c>
      <c r="G33" s="120">
        <f t="shared" si="4"/>
        <v>2538</v>
      </c>
      <c r="H33" s="120">
        <f t="shared" si="4"/>
        <v>1252</v>
      </c>
      <c r="I33" s="120">
        <f t="shared" si="4"/>
        <v>1286</v>
      </c>
      <c r="J33" s="32"/>
      <c r="K33" s="293">
        <f>SUM(L33:M33)</f>
        <v>156256</v>
      </c>
      <c r="L33" s="120">
        <v>77955</v>
      </c>
      <c r="M33" s="120">
        <v>78301</v>
      </c>
      <c r="N33" s="1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9"/>
      <c r="AY33" s="2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2:60" ht="18.75" customHeight="1">
      <c r="B34" s="32" t="s">
        <v>341</v>
      </c>
      <c r="C34" s="108"/>
      <c r="D34" s="293">
        <f>SUM(E34:F34)</f>
        <v>441083</v>
      </c>
      <c r="E34" s="120">
        <v>219550</v>
      </c>
      <c r="F34" s="120">
        <v>221533</v>
      </c>
      <c r="G34" s="120">
        <f t="shared" si="4"/>
        <v>3138</v>
      </c>
      <c r="H34" s="120">
        <f t="shared" si="4"/>
        <v>1629</v>
      </c>
      <c r="I34" s="120">
        <f t="shared" si="4"/>
        <v>1509</v>
      </c>
      <c r="J34" s="32"/>
      <c r="K34" s="293">
        <f>SUM(L34:M34)</f>
        <v>437945</v>
      </c>
      <c r="L34" s="120">
        <v>217921</v>
      </c>
      <c r="M34" s="120">
        <v>220024</v>
      </c>
      <c r="N34" s="3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9"/>
      <c r="AY34" s="2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2:60" ht="18.75" customHeight="1">
      <c r="B35" s="32" t="s">
        <v>342</v>
      </c>
      <c r="C35" s="108"/>
      <c r="D35" s="293">
        <f>SUM(E35:F35)</f>
        <v>575667</v>
      </c>
      <c r="E35" s="120">
        <v>282708</v>
      </c>
      <c r="F35" s="120">
        <v>292959</v>
      </c>
      <c r="G35" s="120">
        <f t="shared" si="4"/>
        <v>4022</v>
      </c>
      <c r="H35" s="120">
        <f t="shared" si="4"/>
        <v>1502</v>
      </c>
      <c r="I35" s="120">
        <f t="shared" si="4"/>
        <v>2520</v>
      </c>
      <c r="J35" s="32"/>
      <c r="K35" s="293">
        <f>SUM(L35:M35)</f>
        <v>571645</v>
      </c>
      <c r="L35" s="120">
        <v>281206</v>
      </c>
      <c r="M35" s="120">
        <v>290439</v>
      </c>
      <c r="N35" s="1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2:60" ht="18.75" customHeight="1">
      <c r="B36" s="32"/>
      <c r="C36" s="108"/>
      <c r="D36" s="120"/>
      <c r="E36" s="120"/>
      <c r="F36" s="120"/>
      <c r="G36" s="120"/>
      <c r="H36" s="120"/>
      <c r="I36" s="120"/>
      <c r="J36" s="121"/>
      <c r="K36" s="120"/>
      <c r="L36" s="120"/>
      <c r="M36" s="120"/>
      <c r="N36" s="12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9"/>
      <c r="AY36" s="2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2:60" ht="18.75" customHeight="1">
      <c r="B37" s="32" t="s">
        <v>484</v>
      </c>
      <c r="C37" s="108"/>
      <c r="D37" s="294">
        <f>SUM(E37:F37)</f>
        <v>531905</v>
      </c>
      <c r="E37" s="120">
        <v>268403</v>
      </c>
      <c r="F37" s="120">
        <v>263502</v>
      </c>
      <c r="G37" s="286">
        <f aca="true" t="shared" si="5" ref="G37:I39">D37-K37</f>
        <v>6512</v>
      </c>
      <c r="H37" s="286">
        <f t="shared" si="5"/>
        <v>3417</v>
      </c>
      <c r="I37" s="286">
        <f t="shared" si="5"/>
        <v>3095</v>
      </c>
      <c r="J37" s="32"/>
      <c r="K37" s="294">
        <f>SUM(L37:M37)</f>
        <v>525393</v>
      </c>
      <c r="L37" s="120">
        <v>264986</v>
      </c>
      <c r="M37" s="120">
        <v>260407</v>
      </c>
      <c r="N37" s="1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2:60" ht="18.75" customHeight="1">
      <c r="B38" s="84" t="s">
        <v>78</v>
      </c>
      <c r="C38" s="108"/>
      <c r="D38" s="294">
        <f>SUM(E38:F38)</f>
        <v>360316</v>
      </c>
      <c r="E38" s="120">
        <v>180674</v>
      </c>
      <c r="F38" s="120">
        <v>179642</v>
      </c>
      <c r="G38" s="286">
        <f t="shared" si="5"/>
        <v>1230</v>
      </c>
      <c r="H38" s="286">
        <f t="shared" si="5"/>
        <v>813</v>
      </c>
      <c r="I38" s="286">
        <f t="shared" si="5"/>
        <v>417</v>
      </c>
      <c r="J38" s="32"/>
      <c r="K38" s="294">
        <f>SUM(L38:M38)</f>
        <v>359086</v>
      </c>
      <c r="L38" s="120">
        <v>179861</v>
      </c>
      <c r="M38" s="120">
        <v>179225</v>
      </c>
      <c r="N38" s="1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9"/>
      <c r="AE38" s="19"/>
      <c r="AF38" s="19"/>
      <c r="AG38" s="19"/>
      <c r="AH38" s="19"/>
      <c r="AI38" s="29"/>
      <c r="AJ38" s="29"/>
      <c r="AK38" s="29"/>
      <c r="AL38" s="29"/>
      <c r="AM38" s="29"/>
      <c r="AN38" s="19"/>
      <c r="AO38" s="19"/>
      <c r="AP38" s="19"/>
      <c r="AQ38" s="19"/>
      <c r="AR38" s="19"/>
      <c r="AS38" s="13"/>
      <c r="AT38" s="90"/>
      <c r="AU38" s="90"/>
      <c r="AV38" s="90"/>
      <c r="AW38" s="90"/>
      <c r="AX38" s="13"/>
      <c r="AY38" s="90"/>
      <c r="AZ38" s="13"/>
      <c r="BA38" s="90"/>
      <c r="BB38" s="13"/>
      <c r="BC38" s="90"/>
      <c r="BD38" s="13"/>
      <c r="BE38" s="90"/>
      <c r="BF38" s="90"/>
      <c r="BG38" s="90"/>
      <c r="BH38" s="90"/>
    </row>
    <row r="39" spans="1:60" ht="18.75" customHeight="1">
      <c r="A39" s="76"/>
      <c r="B39" s="95" t="s">
        <v>343</v>
      </c>
      <c r="C39" s="115"/>
      <c r="D39" s="295">
        <f>SUM(E39:F39)</f>
        <v>529497</v>
      </c>
      <c r="E39" s="289">
        <v>270610</v>
      </c>
      <c r="F39" s="289">
        <v>258887</v>
      </c>
      <c r="G39" s="289">
        <f t="shared" si="5"/>
        <v>2678</v>
      </c>
      <c r="H39" s="289">
        <f t="shared" si="5"/>
        <v>1276</v>
      </c>
      <c r="I39" s="289">
        <f t="shared" si="5"/>
        <v>1402</v>
      </c>
      <c r="J39" s="32"/>
      <c r="K39" s="295">
        <f>SUM(L39:M39)</f>
        <v>526819</v>
      </c>
      <c r="L39" s="289">
        <v>269334</v>
      </c>
      <c r="M39" s="289">
        <v>257485</v>
      </c>
      <c r="N39" s="1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ht="13.5" customHeight="1">
      <c r="A40" s="44" t="s">
        <v>522</v>
      </c>
      <c r="B40" s="84"/>
      <c r="C40" s="84"/>
      <c r="D40" s="84"/>
      <c r="E40" s="84"/>
      <c r="F40" s="84"/>
      <c r="I40" s="41"/>
      <c r="J40" s="41"/>
      <c r="K40" s="41"/>
      <c r="L40" s="41"/>
      <c r="M40" s="41"/>
      <c r="N40" s="4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2:60" ht="16.5" customHeight="1">
      <c r="B41" s="84"/>
      <c r="C41" s="84"/>
      <c r="D41" s="84"/>
      <c r="E41" s="84"/>
      <c r="F41" s="84"/>
      <c r="I41" s="32"/>
      <c r="J41" s="32"/>
      <c r="K41" s="32"/>
      <c r="L41" s="14"/>
      <c r="M41" s="14"/>
      <c r="N41" s="1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2:60" ht="16.5" customHeight="1">
      <c r="B42" s="84"/>
      <c r="C42" s="84"/>
      <c r="D42" s="84"/>
      <c r="E42" s="84"/>
      <c r="F42" s="84"/>
      <c r="I42" s="32"/>
      <c r="J42" s="32"/>
      <c r="K42" s="32"/>
      <c r="L42" s="14"/>
      <c r="M42" s="14"/>
      <c r="N42" s="1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9"/>
      <c r="AY42" s="2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2:60" ht="16.5" customHeight="1">
      <c r="B43" s="84"/>
      <c r="C43" s="84"/>
      <c r="D43" s="84"/>
      <c r="E43" s="84"/>
      <c r="F43" s="84"/>
      <c r="I43" s="32"/>
      <c r="J43" s="32"/>
      <c r="K43" s="32"/>
      <c r="L43" s="14"/>
      <c r="M43" s="14"/>
      <c r="N43" s="1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2:44" ht="16.5" customHeight="1">
      <c r="B44" s="84"/>
      <c r="C44" s="84"/>
      <c r="D44" s="84"/>
      <c r="E44" s="84"/>
      <c r="F44" s="84"/>
      <c r="I44" s="92"/>
      <c r="J44" s="92"/>
      <c r="K44" s="92"/>
      <c r="L44" s="92"/>
      <c r="M44" s="92"/>
      <c r="N44" s="9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2:44" ht="16.5" customHeight="1">
      <c r="B45" s="84"/>
      <c r="C45" s="84"/>
      <c r="D45" s="84"/>
      <c r="E45" s="84"/>
      <c r="F45" s="84"/>
      <c r="I45" s="32"/>
      <c r="J45" s="32"/>
      <c r="K45" s="32"/>
      <c r="L45" s="14"/>
      <c r="M45" s="14"/>
      <c r="N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2:44" ht="16.5" customHeight="1">
      <c r="B46" s="84"/>
      <c r="C46" s="84"/>
      <c r="D46" s="84"/>
      <c r="E46" s="84"/>
      <c r="F46" s="84"/>
      <c r="I46" s="32"/>
      <c r="J46" s="32"/>
      <c r="K46" s="32"/>
      <c r="L46" s="14"/>
      <c r="M46" s="14"/>
      <c r="N46" s="1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9"/>
      <c r="AO46" s="19"/>
      <c r="AP46" s="19"/>
      <c r="AQ46" s="19"/>
      <c r="AR46" s="19"/>
    </row>
    <row r="47" spans="2:44" ht="16.5" customHeight="1">
      <c r="B47" s="84"/>
      <c r="C47" s="84"/>
      <c r="D47" s="84"/>
      <c r="E47" s="84"/>
      <c r="F47" s="84"/>
      <c r="I47" s="41"/>
      <c r="J47" s="41"/>
      <c r="K47" s="41"/>
      <c r="L47" s="41"/>
      <c r="M47" s="41"/>
      <c r="N47" s="4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2:44" ht="16.5" customHeight="1">
      <c r="B48" s="84"/>
      <c r="C48" s="84"/>
      <c r="D48" s="84"/>
      <c r="E48" s="84"/>
      <c r="F48" s="84"/>
      <c r="I48" s="32"/>
      <c r="J48" s="32"/>
      <c r="K48" s="32"/>
      <c r="L48" s="32"/>
      <c r="M48" s="32"/>
      <c r="N48" s="3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9" ht="13.5" customHeight="1">
      <c r="A49" s="21"/>
      <c r="D49" s="97"/>
      <c r="E49" s="97"/>
      <c r="F49" s="42"/>
      <c r="G49" s="42"/>
      <c r="H49" s="42"/>
      <c r="I49" s="13"/>
    </row>
    <row r="50" spans="4:9" ht="18" customHeight="1">
      <c r="D50" s="14"/>
      <c r="E50" s="14"/>
      <c r="F50" s="14"/>
      <c r="G50" s="14"/>
      <c r="H50" s="14"/>
      <c r="I50" s="14"/>
    </row>
    <row r="51" spans="4:9" ht="18" customHeight="1">
      <c r="D51" s="14"/>
      <c r="E51" s="14"/>
      <c r="F51" s="14"/>
      <c r="G51" s="14"/>
      <c r="H51" s="14"/>
      <c r="I51" s="14"/>
    </row>
    <row r="52" spans="4:9" ht="18" customHeight="1">
      <c r="D52" s="13"/>
      <c r="E52" s="13"/>
      <c r="F52" s="13"/>
      <c r="G52" s="13"/>
      <c r="H52" s="13"/>
      <c r="I52" s="13"/>
    </row>
    <row r="53" spans="4:9" ht="18" customHeight="1">
      <c r="D53" s="4"/>
      <c r="E53" s="4"/>
      <c r="F53" s="4"/>
      <c r="G53" s="4"/>
      <c r="H53" s="4"/>
      <c r="I53" s="4"/>
    </row>
    <row r="54" spans="4:9" ht="18" customHeight="1">
      <c r="D54" s="4"/>
      <c r="E54" s="4"/>
      <c r="F54" s="4"/>
      <c r="G54" s="4"/>
      <c r="H54" s="4"/>
      <c r="I54" s="4"/>
    </row>
    <row r="55" spans="4:9" ht="18" customHeight="1">
      <c r="D55" s="4"/>
      <c r="E55" s="4"/>
      <c r="F55" s="4"/>
      <c r="G55" s="4"/>
      <c r="H55" s="4"/>
      <c r="I55" s="4"/>
    </row>
    <row r="56" spans="4:9" ht="63" customHeight="1">
      <c r="D56" s="24"/>
      <c r="E56" s="24"/>
      <c r="F56" s="24"/>
      <c r="G56" s="24"/>
      <c r="H56" s="24"/>
      <c r="I56" s="24"/>
    </row>
    <row r="57" ht="18" customHeight="1"/>
    <row r="58" spans="4:9" ht="13.5" customHeight="1">
      <c r="D58" s="19"/>
      <c r="E58" s="19"/>
      <c r="F58" s="42"/>
      <c r="G58" s="42"/>
      <c r="H58" s="42"/>
      <c r="I58" s="13"/>
    </row>
    <row r="59" spans="4:9" ht="13.5" customHeight="1">
      <c r="D59" s="29"/>
      <c r="E59" s="29"/>
      <c r="F59" s="32"/>
      <c r="G59" s="32"/>
      <c r="H59" s="42"/>
      <c r="I59" s="4"/>
    </row>
    <row r="60" spans="4:9" ht="13.5" customHeight="1">
      <c r="D60" s="29"/>
      <c r="E60" s="29"/>
      <c r="G60" s="32"/>
      <c r="H60" s="42"/>
      <c r="I60" s="4"/>
    </row>
    <row r="61" spans="4:17" ht="13.5" customHeight="1">
      <c r="D61" s="19"/>
      <c r="E61" s="19"/>
      <c r="G61" s="32"/>
      <c r="H61" s="42"/>
      <c r="I61" s="4"/>
      <c r="J61" s="98"/>
      <c r="M61" s="19"/>
      <c r="N61" s="14"/>
      <c r="O61" s="48"/>
      <c r="P61" s="48"/>
      <c r="Q61" s="43"/>
    </row>
    <row r="62" spans="4:17" ht="13.5" customHeight="1">
      <c r="D62" s="19"/>
      <c r="E62" s="19"/>
      <c r="F62" s="42"/>
      <c r="G62" s="42"/>
      <c r="H62" s="42"/>
      <c r="I62" s="13"/>
      <c r="J62" s="98"/>
      <c r="M62" s="19"/>
      <c r="N62" s="14"/>
      <c r="O62" s="48"/>
      <c r="P62" s="48"/>
      <c r="Q62" s="43"/>
    </row>
    <row r="63" spans="4:17" ht="13.5" customHeight="1">
      <c r="D63" s="19"/>
      <c r="E63" s="19"/>
      <c r="F63" s="32"/>
      <c r="G63" s="32"/>
      <c r="H63" s="42"/>
      <c r="I63" s="4"/>
      <c r="J63" s="99"/>
      <c r="M63" s="19"/>
      <c r="N63" s="14"/>
      <c r="O63" s="48"/>
      <c r="P63" s="48"/>
      <c r="Q63" s="43"/>
    </row>
    <row r="64" spans="4:17" ht="13.5" customHeight="1">
      <c r="D64" s="19"/>
      <c r="E64" s="19"/>
      <c r="G64" s="32"/>
      <c r="H64" s="42"/>
      <c r="I64" s="4"/>
      <c r="J64" s="98"/>
      <c r="M64" s="19"/>
      <c r="N64" s="14"/>
      <c r="O64" s="51"/>
      <c r="P64" s="51"/>
      <c r="Q64" s="52"/>
    </row>
    <row r="65" spans="4:17" ht="13.5" customHeight="1">
      <c r="D65" s="19"/>
      <c r="E65" s="19"/>
      <c r="G65" s="32"/>
      <c r="H65" s="42"/>
      <c r="I65" s="4"/>
      <c r="J65" s="98"/>
      <c r="M65" s="4"/>
      <c r="N65" s="14"/>
      <c r="O65" s="51"/>
      <c r="P65" s="51"/>
      <c r="Q65" s="52"/>
    </row>
    <row r="66" spans="4:17" ht="13.5" customHeight="1">
      <c r="D66" s="29"/>
      <c r="E66" s="29"/>
      <c r="G66" s="32"/>
      <c r="H66" s="42"/>
      <c r="I66" s="4"/>
      <c r="J66" s="98"/>
      <c r="M66" s="29"/>
      <c r="N66" s="14"/>
      <c r="O66" s="48"/>
      <c r="P66" s="48"/>
      <c r="Q66" s="43"/>
    </row>
    <row r="67" spans="4:17" ht="13.5" customHeight="1">
      <c r="D67" s="19"/>
      <c r="E67" s="19"/>
      <c r="F67" s="42"/>
      <c r="G67" s="42"/>
      <c r="H67" s="42"/>
      <c r="I67" s="13"/>
      <c r="J67" s="98"/>
      <c r="M67" s="19"/>
      <c r="N67" s="14"/>
      <c r="O67" s="54"/>
      <c r="P67" s="54"/>
      <c r="Q67" s="43"/>
    </row>
    <row r="68" spans="4:17" ht="13.5" customHeight="1">
      <c r="D68" s="13"/>
      <c r="E68" s="13"/>
      <c r="F68" s="32"/>
      <c r="G68" s="32"/>
      <c r="H68" s="42"/>
      <c r="I68" s="4"/>
      <c r="J68" s="99"/>
      <c r="M68" s="14"/>
      <c r="N68" s="35"/>
      <c r="O68" s="48"/>
      <c r="P68" s="48"/>
      <c r="Q68" s="43"/>
    </row>
    <row r="69" spans="4:17" ht="13.5" customHeight="1">
      <c r="D69" s="30"/>
      <c r="E69" s="30"/>
      <c r="G69" s="32"/>
      <c r="H69" s="42"/>
      <c r="I69" s="4"/>
      <c r="J69" s="98"/>
      <c r="M69" s="30"/>
      <c r="N69" s="28"/>
      <c r="O69" s="48"/>
      <c r="P69" s="48"/>
      <c r="Q69" s="43"/>
    </row>
    <row r="70" spans="4:14" ht="13.5" customHeight="1">
      <c r="D70" s="19"/>
      <c r="E70" s="19"/>
      <c r="G70" s="32"/>
      <c r="H70" s="42"/>
      <c r="I70" s="4"/>
      <c r="J70" s="98"/>
      <c r="M70" s="29"/>
      <c r="N70" s="14"/>
    </row>
    <row r="71" spans="4:14" ht="13.5" customHeight="1">
      <c r="D71" s="19"/>
      <c r="E71" s="19"/>
      <c r="G71" s="32"/>
      <c r="H71" s="42"/>
      <c r="I71" s="4"/>
      <c r="J71" s="98"/>
      <c r="M71" s="29"/>
      <c r="N71" s="14"/>
    </row>
    <row r="72" spans="4:14" ht="13.5" customHeight="1">
      <c r="D72" s="29"/>
      <c r="E72" s="29"/>
      <c r="F72" s="42"/>
      <c r="G72" s="42"/>
      <c r="H72" s="42"/>
      <c r="I72" s="13"/>
      <c r="J72" s="98"/>
      <c r="M72" s="29"/>
      <c r="N72" s="14"/>
    </row>
    <row r="73" spans="4:14" ht="13.5" customHeight="1">
      <c r="D73" s="19"/>
      <c r="E73" s="19"/>
      <c r="F73" s="32"/>
      <c r="G73" s="32"/>
      <c r="H73" s="42"/>
      <c r="I73" s="4"/>
      <c r="J73" s="99"/>
      <c r="M73" s="19"/>
      <c r="N73" s="14"/>
    </row>
    <row r="74" spans="4:14" ht="13.5" customHeight="1">
      <c r="D74" s="13"/>
      <c r="E74" s="13"/>
      <c r="G74" s="32"/>
      <c r="H74" s="42"/>
      <c r="I74" s="4"/>
      <c r="J74" s="98"/>
      <c r="M74" s="13"/>
      <c r="N74" s="14"/>
    </row>
    <row r="75" spans="4:14" ht="13.5" customHeight="1">
      <c r="D75" s="30"/>
      <c r="E75" s="30"/>
      <c r="G75" s="32"/>
      <c r="H75" s="42"/>
      <c r="I75" s="4"/>
      <c r="J75" s="98"/>
      <c r="M75" s="24"/>
      <c r="N75" s="28"/>
    </row>
    <row r="76" spans="4:14" ht="13.5" customHeight="1">
      <c r="D76" s="19"/>
      <c r="E76" s="19"/>
      <c r="F76" s="42"/>
      <c r="G76" s="42"/>
      <c r="H76" s="42"/>
      <c r="I76" s="13"/>
      <c r="J76" s="98"/>
      <c r="M76" s="19"/>
      <c r="N76" s="14"/>
    </row>
    <row r="77" spans="4:14" ht="13.5" customHeight="1">
      <c r="D77" s="19"/>
      <c r="E77" s="19"/>
      <c r="F77" s="32"/>
      <c r="G77" s="32"/>
      <c r="H77" s="42"/>
      <c r="I77" s="4"/>
      <c r="J77" s="99"/>
      <c r="M77" s="19"/>
      <c r="N77" s="14"/>
    </row>
    <row r="78" spans="4:14" ht="13.5" customHeight="1">
      <c r="D78" s="19"/>
      <c r="E78" s="19"/>
      <c r="G78" s="32"/>
      <c r="H78" s="42"/>
      <c r="I78" s="4"/>
      <c r="J78" s="98"/>
      <c r="M78" s="4"/>
      <c r="N78" s="14"/>
    </row>
    <row r="79" spans="4:14" ht="13.5" customHeight="1">
      <c r="D79" s="19"/>
      <c r="E79" s="19"/>
      <c r="F79" s="42"/>
      <c r="G79" s="42"/>
      <c r="H79" s="42"/>
      <c r="I79" s="13"/>
      <c r="J79" s="98"/>
      <c r="M79" s="29"/>
      <c r="N79" s="14"/>
    </row>
    <row r="80" spans="4:14" ht="13.5" customHeight="1">
      <c r="D80" s="29"/>
      <c r="E80" s="29"/>
      <c r="F80" s="32"/>
      <c r="G80" s="32"/>
      <c r="H80" s="42"/>
      <c r="I80" s="4"/>
      <c r="J80" s="99"/>
      <c r="M80" s="50"/>
      <c r="N80" s="14"/>
    </row>
    <row r="81" spans="4:14" ht="13.5" customHeight="1">
      <c r="D81" s="19"/>
      <c r="E81" s="19"/>
      <c r="G81" s="32"/>
      <c r="H81" s="42"/>
      <c r="I81" s="4"/>
      <c r="J81" s="98"/>
      <c r="M81" s="19"/>
      <c r="N81" s="14"/>
    </row>
    <row r="82" spans="4:14" ht="13.5" customHeight="1">
      <c r="D82" s="19"/>
      <c r="E82" s="19"/>
      <c r="F82" s="42"/>
      <c r="G82" s="42"/>
      <c r="H82" s="42"/>
      <c r="I82" s="13"/>
      <c r="J82" s="98"/>
      <c r="M82" s="4"/>
      <c r="N82" s="14"/>
    </row>
    <row r="83" spans="4:14" ht="13.5" customHeight="1">
      <c r="D83" s="29"/>
      <c r="E83" s="29"/>
      <c r="F83" s="32"/>
      <c r="G83" s="32"/>
      <c r="H83" s="42"/>
      <c r="I83" s="4"/>
      <c r="J83" s="99"/>
      <c r="M83" s="19"/>
      <c r="N83" s="14"/>
    </row>
    <row r="84" spans="4:14" ht="13.5" customHeight="1">
      <c r="D84" s="19"/>
      <c r="E84" s="19"/>
      <c r="G84" s="32"/>
      <c r="H84" s="42"/>
      <c r="I84" s="4"/>
      <c r="J84" s="98"/>
      <c r="M84" s="4"/>
      <c r="N84" s="14"/>
    </row>
    <row r="85" spans="7:10" ht="13.5" customHeight="1">
      <c r="G85" s="32"/>
      <c r="H85" s="42"/>
      <c r="I85" s="19"/>
      <c r="J85" s="98"/>
    </row>
    <row r="86" spans="7:10" ht="13.5" customHeight="1">
      <c r="G86" s="32"/>
      <c r="H86" s="42"/>
      <c r="I86" s="4"/>
      <c r="J86" s="98"/>
    </row>
    <row r="87" spans="7:10" ht="13.5" customHeight="1">
      <c r="G87" s="32"/>
      <c r="H87" s="42"/>
      <c r="I87" s="4"/>
      <c r="J87" s="98"/>
    </row>
    <row r="88" spans="7:10" ht="13.5" customHeight="1">
      <c r="G88" s="32"/>
      <c r="H88" s="42"/>
      <c r="I88" s="4"/>
      <c r="J88" s="98"/>
    </row>
    <row r="89" spans="7:10" ht="13.5" customHeight="1">
      <c r="G89" s="32"/>
      <c r="H89" s="42"/>
      <c r="I89" s="4"/>
      <c r="J89" s="98"/>
    </row>
    <row r="90" spans="6:10" ht="13.5" customHeight="1">
      <c r="F90" s="42"/>
      <c r="G90" s="42"/>
      <c r="H90" s="42"/>
      <c r="I90" s="13"/>
      <c r="J90" s="98"/>
    </row>
    <row r="91" spans="6:10" ht="13.5" customHeight="1">
      <c r="F91" s="32"/>
      <c r="G91" s="32"/>
      <c r="H91" s="42"/>
      <c r="I91" s="4"/>
      <c r="J91" s="99"/>
    </row>
    <row r="92" spans="7:10" ht="13.5" customHeight="1">
      <c r="G92" s="32"/>
      <c r="H92" s="42"/>
      <c r="I92" s="4"/>
      <c r="J92" s="98"/>
    </row>
    <row r="93" spans="6:10" ht="4.5" customHeight="1">
      <c r="F93" s="42"/>
      <c r="G93" s="42"/>
      <c r="H93" s="42"/>
      <c r="I93" s="19"/>
      <c r="J93" s="98"/>
    </row>
    <row r="94" spans="6:10" ht="11.25" customHeight="1">
      <c r="F94" s="32"/>
      <c r="G94" s="32"/>
      <c r="H94" s="42"/>
      <c r="I94" s="4"/>
      <c r="J94" s="99"/>
    </row>
    <row r="95" spans="7:10" ht="11.25" customHeight="1">
      <c r="G95" s="32"/>
      <c r="H95" s="42"/>
      <c r="I95" s="4"/>
      <c r="J95" s="13"/>
    </row>
    <row r="96" ht="11.25" customHeight="1">
      <c r="F96" s="34"/>
    </row>
    <row r="97" ht="11.25" customHeight="1">
      <c r="F97" s="34"/>
    </row>
    <row r="98" ht="11.25" customHeight="1"/>
  </sheetData>
  <sheetProtection/>
  <mergeCells count="5">
    <mergeCell ref="B4:B5"/>
    <mergeCell ref="D4:F4"/>
    <mergeCell ref="G4:I4"/>
    <mergeCell ref="A1:I1"/>
    <mergeCell ref="H3:I3"/>
  </mergeCells>
  <printOptions/>
  <pageMargins left="0.7874015748031497" right="0.3937007874015748" top="0.7874015748031497" bottom="0.1968503937007874" header="0.3937007874015748" footer="0.1968503937007874"/>
  <pageSetup firstPageNumber="186" useFirstPageNumber="1" horizontalDpi="600" verticalDpi="600" orientation="portrait" paperSize="9" r:id="rId2"/>
  <headerFooter alignWithMargins="0">
    <oddHeader xml:space="preserve">&amp;L&amp;"ＭＳ 明朝,標準"&amp;8&amp;P　選挙・職員&amp;R&amp;"ＭＳ 明朝,標準"&amp;8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0"/>
  <sheetViews>
    <sheetView zoomScalePageLayoutView="0" workbookViewId="0" topLeftCell="A40">
      <selection activeCell="W44" sqref="W44"/>
    </sheetView>
  </sheetViews>
  <sheetFormatPr defaultColWidth="15.625" defaultRowHeight="13.5"/>
  <cols>
    <col min="1" max="1" width="2.25390625" style="7" customWidth="1"/>
    <col min="2" max="2" width="12.875" style="7" customWidth="1"/>
    <col min="3" max="3" width="2.25390625" style="7" customWidth="1"/>
    <col min="4" max="10" width="7.625" style="7" customWidth="1"/>
    <col min="11" max="11" width="7.625" style="10" customWidth="1"/>
    <col min="12" max="12" width="7.625" style="7" customWidth="1"/>
    <col min="13" max="13" width="4.125" style="7" customWidth="1"/>
    <col min="14" max="14" width="4.375" style="12" customWidth="1"/>
    <col min="15" max="15" width="4.75390625" style="12" customWidth="1"/>
    <col min="16" max="21" width="4.75390625" style="7" customWidth="1"/>
    <col min="22" max="22" width="9.00390625" style="7" customWidth="1"/>
    <col min="23" max="49" width="4.75390625" style="7" customWidth="1"/>
    <col min="50" max="50" width="2.625" style="7" customWidth="1"/>
    <col min="51" max="66" width="2.00390625" style="7" customWidth="1"/>
    <col min="67" max="67" width="1.875" style="7" customWidth="1"/>
    <col min="68" max="16384" width="15.625" style="7" customWidth="1"/>
  </cols>
  <sheetData>
    <row r="1" spans="1:46" ht="18" customHeight="1">
      <c r="A1" s="322" t="s">
        <v>656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18" ht="1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3" ht="15" customHeight="1" thickBot="1">
      <c r="A3" s="57" t="s">
        <v>344</v>
      </c>
      <c r="E3" s="9"/>
      <c r="J3" s="376" t="s">
        <v>549</v>
      </c>
      <c r="K3" s="376"/>
      <c r="L3" s="376"/>
      <c r="M3" s="11"/>
      <c r="W3" s="13"/>
    </row>
    <row r="4" spans="1:46" ht="12" customHeight="1">
      <c r="A4" s="74"/>
      <c r="B4" s="329" t="s">
        <v>345</v>
      </c>
      <c r="C4" s="75"/>
      <c r="D4" s="335" t="s">
        <v>346</v>
      </c>
      <c r="E4" s="374"/>
      <c r="F4" s="375"/>
      <c r="G4" s="335" t="s">
        <v>347</v>
      </c>
      <c r="H4" s="374"/>
      <c r="I4" s="375"/>
      <c r="J4" s="335" t="s">
        <v>348</v>
      </c>
      <c r="K4" s="374"/>
      <c r="L4" s="374"/>
      <c r="M4" s="14"/>
      <c r="N4" s="14"/>
      <c r="O4" s="15"/>
      <c r="P4" s="16"/>
      <c r="Q4" s="16"/>
      <c r="R4" s="16"/>
      <c r="S4" s="17"/>
      <c r="T4" s="16"/>
      <c r="U4" s="16"/>
      <c r="V4" s="16"/>
      <c r="W4" s="17"/>
      <c r="X4" s="16"/>
      <c r="Y4" s="16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2" customHeight="1">
      <c r="A5" s="76"/>
      <c r="B5" s="331"/>
      <c r="C5" s="77"/>
      <c r="D5" s="67" t="s">
        <v>498</v>
      </c>
      <c r="E5" s="67" t="s">
        <v>491</v>
      </c>
      <c r="F5" s="67" t="s">
        <v>492</v>
      </c>
      <c r="G5" s="67" t="s">
        <v>498</v>
      </c>
      <c r="H5" s="67" t="s">
        <v>491</v>
      </c>
      <c r="I5" s="66" t="s">
        <v>492</v>
      </c>
      <c r="J5" s="78" t="s">
        <v>349</v>
      </c>
      <c r="K5" s="78" t="s">
        <v>491</v>
      </c>
      <c r="L5" s="78" t="s">
        <v>492</v>
      </c>
      <c r="M5" s="1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9.75" customHeight="1">
      <c r="B6" s="28" t="s">
        <v>350</v>
      </c>
      <c r="C6" s="122"/>
      <c r="D6" s="296">
        <f>SUM(E6:F6)</f>
        <v>162714</v>
      </c>
      <c r="E6" s="296">
        <f>SUM(E9,E12,E15,E18,E21,E24,E27,E30,E33,E36,E39,E42,E45,E48,E51,E54,E57,E60,E63,E66,E69,E72,E75,E78,E81,E84,E87)</f>
        <v>77160</v>
      </c>
      <c r="F6" s="296">
        <f>SUM(F9,F12,F15,F18,F21,F24,F27,F30,F33,F36,F39,F42,F45,F48,F51,F54,F57,F60,F63,F66,F69,F72,F75,F78,F81,F84,F87)</f>
        <v>85554</v>
      </c>
      <c r="G6" s="296">
        <f>SUM(H6:I6)</f>
        <v>115759</v>
      </c>
      <c r="H6" s="296">
        <f>SUM(H9,H12,H15,H18,H21,H24,H27,H30,H33,H36,H39,H42,H45,H48,H51,H54,H57,H60,H63,H66,H69,H72,H75,H78,H81,H84,H87)</f>
        <v>55299</v>
      </c>
      <c r="I6" s="296">
        <f>SUM(I9,I12,I15,I18,I21,I24,I27,I30,I33,I36,I39,I42,I45,I48,I51,I54,I57,I60,I63,I66,I69,I72,I75,I78,I81,I84,I87)</f>
        <v>60460</v>
      </c>
      <c r="J6" s="273">
        <f>SUM(G6/D6)*100</f>
        <v>71.14261833646766</v>
      </c>
      <c r="K6" s="297">
        <f>(H6/E6)*100</f>
        <v>71.66796267496112</v>
      </c>
      <c r="L6" s="297">
        <f>(I6/F6)*100</f>
        <v>70.66881735512074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11.25" customHeight="1">
      <c r="B7" s="14"/>
      <c r="C7" s="79"/>
      <c r="D7" s="298">
        <f aca="true" t="shared" si="0" ref="D7:I7">SUM(D10,D13,D16,D19,D22,D25,D28,D31,D34,D37,D40,D43,D46,D49,D52,D55,D59,D58,D61,D64,D67,D70,D73,D77,D76,D79,D82,D85,D88)</f>
        <v>162714</v>
      </c>
      <c r="E7" s="298">
        <f t="shared" si="0"/>
        <v>77160</v>
      </c>
      <c r="F7" s="298">
        <f t="shared" si="0"/>
        <v>85554</v>
      </c>
      <c r="G7" s="298">
        <f t="shared" si="0"/>
        <v>115732</v>
      </c>
      <c r="H7" s="298">
        <f t="shared" si="0"/>
        <v>55280</v>
      </c>
      <c r="I7" s="298">
        <f t="shared" si="0"/>
        <v>60452</v>
      </c>
      <c r="J7" s="299">
        <f>(G7/D7)*100</f>
        <v>71.12602480425778</v>
      </c>
      <c r="K7" s="299">
        <f>(H7/E7)*100</f>
        <v>71.6433385173665</v>
      </c>
      <c r="L7" s="299">
        <f>(I7/F7)*100</f>
        <v>70.6594665357552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2:46" ht="6" customHeight="1">
      <c r="B8" s="42"/>
      <c r="C8" s="79"/>
      <c r="D8" s="110"/>
      <c r="E8" s="110"/>
      <c r="F8" s="110"/>
      <c r="G8" s="110"/>
      <c r="H8" s="110"/>
      <c r="I8" s="110"/>
      <c r="J8" s="110"/>
      <c r="K8" s="110"/>
      <c r="L8" s="11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2:46" ht="9.75" customHeight="1">
      <c r="B9" s="32" t="s">
        <v>351</v>
      </c>
      <c r="C9" s="79"/>
      <c r="D9" s="123">
        <f>SUM(E9:F9)</f>
        <v>8950</v>
      </c>
      <c r="E9" s="123">
        <v>4210</v>
      </c>
      <c r="F9" s="123">
        <v>4740</v>
      </c>
      <c r="G9" s="123">
        <f>SUM(H9:I9)</f>
        <v>6549</v>
      </c>
      <c r="H9" s="123">
        <v>3126</v>
      </c>
      <c r="I9" s="123">
        <v>3423</v>
      </c>
      <c r="J9" s="300">
        <f>SUM(G9/D9)*100</f>
        <v>73.1731843575419</v>
      </c>
      <c r="K9" s="300">
        <v>74.25</v>
      </c>
      <c r="L9" s="300">
        <v>72.22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3:23" s="254" customFormat="1" ht="9.75" customHeight="1">
      <c r="C10" s="260"/>
      <c r="D10" s="301">
        <f>SUM(E10+F10)</f>
        <v>8950</v>
      </c>
      <c r="E10" s="301">
        <v>4210</v>
      </c>
      <c r="F10" s="301">
        <v>4740</v>
      </c>
      <c r="G10" s="301">
        <f>SUM(H10+I10)</f>
        <v>6546</v>
      </c>
      <c r="H10" s="301">
        <v>3126</v>
      </c>
      <c r="I10" s="301">
        <v>3420</v>
      </c>
      <c r="J10" s="261">
        <f>SUM(G10/D10)*100</f>
        <v>73.13966480446928</v>
      </c>
      <c r="K10" s="302">
        <v>74.25</v>
      </c>
      <c r="L10" s="302">
        <v>72.15</v>
      </c>
      <c r="M10" s="259"/>
      <c r="N10" s="259"/>
      <c r="O10" s="259"/>
      <c r="P10" s="259"/>
      <c r="Q10" s="259"/>
      <c r="R10" s="258"/>
      <c r="S10" s="258"/>
      <c r="T10" s="257"/>
      <c r="U10" s="256"/>
      <c r="V10" s="256"/>
      <c r="W10" s="255"/>
    </row>
    <row r="11" spans="3:23" ht="7.5" customHeight="1">
      <c r="C11" s="79"/>
      <c r="D11" s="110"/>
      <c r="E11" s="110"/>
      <c r="F11" s="110"/>
      <c r="G11" s="110"/>
      <c r="H11" s="110"/>
      <c r="I11" s="110"/>
      <c r="J11" s="110"/>
      <c r="K11" s="110"/>
      <c r="L11" s="110"/>
      <c r="M11" s="11"/>
      <c r="N11" s="23"/>
      <c r="O11" s="23"/>
      <c r="P11" s="4"/>
      <c r="Q11" s="4"/>
      <c r="R11" s="13"/>
      <c r="S11" s="13"/>
      <c r="T11" s="14"/>
      <c r="U11" s="13"/>
      <c r="V11" s="13"/>
      <c r="W11" s="26"/>
    </row>
    <row r="12" spans="2:23" ht="9.75" customHeight="1">
      <c r="B12" s="84" t="s">
        <v>548</v>
      </c>
      <c r="C12" s="79"/>
      <c r="D12" s="123">
        <f>SUM(E12:F12)</f>
        <v>8479</v>
      </c>
      <c r="E12" s="123">
        <v>4158</v>
      </c>
      <c r="F12" s="123">
        <v>4321</v>
      </c>
      <c r="G12" s="123">
        <f>SUM(H12:I12)</f>
        <v>5844</v>
      </c>
      <c r="H12" s="123">
        <v>2859</v>
      </c>
      <c r="I12" s="123">
        <v>2985</v>
      </c>
      <c r="J12" s="300">
        <f>SUM(G12/D12)*100</f>
        <v>68.92322207807524</v>
      </c>
      <c r="K12" s="303">
        <v>68.76</v>
      </c>
      <c r="L12" s="303">
        <v>69.08</v>
      </c>
      <c r="M12" s="14"/>
      <c r="N12" s="27"/>
      <c r="O12" s="27"/>
      <c r="P12" s="24"/>
      <c r="Q12" s="24"/>
      <c r="R12" s="4"/>
      <c r="S12" s="4"/>
      <c r="T12" s="28"/>
      <c r="U12" s="29"/>
      <c r="V12" s="29"/>
      <c r="W12" s="26"/>
    </row>
    <row r="13" spans="3:23" s="254" customFormat="1" ht="9.75" customHeight="1">
      <c r="C13" s="260"/>
      <c r="D13" s="301">
        <f>SUM(E13+F13)</f>
        <v>8479</v>
      </c>
      <c r="E13" s="301">
        <v>4158</v>
      </c>
      <c r="F13" s="301">
        <v>4321</v>
      </c>
      <c r="G13" s="301">
        <f>SUM(H13+I13)</f>
        <v>5845</v>
      </c>
      <c r="H13" s="301">
        <v>2859</v>
      </c>
      <c r="I13" s="301">
        <v>2986</v>
      </c>
      <c r="J13" s="261">
        <f>SUM(G13/D13)*100</f>
        <v>68.93501592168889</v>
      </c>
      <c r="K13" s="302">
        <v>68.76</v>
      </c>
      <c r="L13" s="302">
        <v>69.1</v>
      </c>
      <c r="M13" s="259"/>
      <c r="N13" s="259"/>
      <c r="O13" s="259"/>
      <c r="P13" s="259"/>
      <c r="Q13" s="259"/>
      <c r="R13" s="258"/>
      <c r="S13" s="258"/>
      <c r="T13" s="257"/>
      <c r="U13" s="256"/>
      <c r="V13" s="256"/>
      <c r="W13" s="255"/>
    </row>
    <row r="14" spans="3:46" ht="7.5" customHeight="1">
      <c r="C14" s="79"/>
      <c r="D14" s="110"/>
      <c r="E14" s="110"/>
      <c r="F14" s="110"/>
      <c r="G14" s="110"/>
      <c r="H14" s="110"/>
      <c r="I14" s="110"/>
      <c r="J14" s="110"/>
      <c r="K14" s="110"/>
      <c r="L14" s="1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24" ht="9.75" customHeight="1">
      <c r="B15" s="84" t="s">
        <v>547</v>
      </c>
      <c r="C15" s="79"/>
      <c r="D15" s="123">
        <f>SUM(E15:F15)</f>
        <v>7518</v>
      </c>
      <c r="E15" s="123">
        <v>3598</v>
      </c>
      <c r="F15" s="123">
        <v>3920</v>
      </c>
      <c r="G15" s="123">
        <f>SUM(H15:I15)</f>
        <v>5368</v>
      </c>
      <c r="H15" s="123">
        <v>2611</v>
      </c>
      <c r="I15" s="123">
        <v>2757</v>
      </c>
      <c r="J15" s="300">
        <f>SUM(G15/D15)*100</f>
        <v>71.40196860867252</v>
      </c>
      <c r="K15" s="300">
        <v>72.57</v>
      </c>
      <c r="L15" s="300">
        <v>70.33</v>
      </c>
      <c r="M15" s="19"/>
      <c r="O15" s="33"/>
      <c r="P15" s="13"/>
      <c r="Q15" s="13"/>
      <c r="R15" s="13"/>
      <c r="S15" s="13"/>
      <c r="T15" s="28"/>
      <c r="U15" s="29"/>
      <c r="V15" s="29"/>
      <c r="W15" s="34"/>
      <c r="X15" s="35"/>
    </row>
    <row r="16" spans="3:23" s="254" customFormat="1" ht="9.75" customHeight="1">
      <c r="C16" s="260"/>
      <c r="D16" s="301">
        <f>SUM(E16+F16)</f>
        <v>7518</v>
      </c>
      <c r="E16" s="301">
        <v>3598</v>
      </c>
      <c r="F16" s="301">
        <v>3920</v>
      </c>
      <c r="G16" s="301">
        <f>SUM(H16+I16)</f>
        <v>5368</v>
      </c>
      <c r="H16" s="301">
        <v>2611</v>
      </c>
      <c r="I16" s="301">
        <v>2757</v>
      </c>
      <c r="J16" s="261">
        <f>SUM(G16/D16)*100</f>
        <v>71.40196860867252</v>
      </c>
      <c r="K16" s="302">
        <v>72.57</v>
      </c>
      <c r="L16" s="302">
        <v>70.33</v>
      </c>
      <c r="M16" s="259"/>
      <c r="N16" s="259"/>
      <c r="O16" s="259"/>
      <c r="P16" s="259"/>
      <c r="Q16" s="259"/>
      <c r="R16" s="258"/>
      <c r="S16" s="258"/>
      <c r="T16" s="257"/>
      <c r="U16" s="256"/>
      <c r="V16" s="256"/>
      <c r="W16" s="255"/>
    </row>
    <row r="17" spans="3:46" ht="7.5" customHeight="1">
      <c r="C17" s="79"/>
      <c r="D17" s="19"/>
      <c r="E17" s="110"/>
      <c r="F17" s="110"/>
      <c r="G17" s="110"/>
      <c r="H17" s="110"/>
      <c r="I17" s="110"/>
      <c r="J17" s="110"/>
      <c r="K17" s="110"/>
      <c r="L17" s="110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2:46" ht="9.75" customHeight="1">
      <c r="B18" s="84" t="s">
        <v>546</v>
      </c>
      <c r="C18" s="79"/>
      <c r="D18" s="123">
        <f>SUM(E18:F18)</f>
        <v>4641</v>
      </c>
      <c r="E18" s="123">
        <v>2235</v>
      </c>
      <c r="F18" s="123">
        <v>2406</v>
      </c>
      <c r="G18" s="123">
        <f>SUM(H18:I18)</f>
        <v>3311</v>
      </c>
      <c r="H18" s="123">
        <v>1574</v>
      </c>
      <c r="I18" s="123">
        <v>1737</v>
      </c>
      <c r="J18" s="300">
        <f>SUM(G18/D18)*100</f>
        <v>71.34238310708899</v>
      </c>
      <c r="K18" s="300">
        <v>70.43</v>
      </c>
      <c r="L18" s="300">
        <v>72.19</v>
      </c>
      <c r="M18" s="38"/>
      <c r="N18" s="30"/>
      <c r="O18" s="30"/>
      <c r="P18" s="30"/>
      <c r="Q18" s="30"/>
      <c r="R18" s="30"/>
      <c r="S18" s="39"/>
      <c r="T18" s="39"/>
      <c r="U18" s="39"/>
      <c r="V18" s="40"/>
      <c r="W18" s="40"/>
      <c r="X18" s="40"/>
      <c r="Y18" s="40"/>
      <c r="Z18" s="40"/>
      <c r="AA18" s="40"/>
      <c r="AB18" s="40"/>
      <c r="AC18" s="4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9"/>
      <c r="AS18" s="39"/>
      <c r="AT18" s="39"/>
    </row>
    <row r="19" spans="3:23" s="254" customFormat="1" ht="9.75" customHeight="1">
      <c r="C19" s="260"/>
      <c r="D19" s="301">
        <f>SUM(E19+F19)</f>
        <v>4641</v>
      </c>
      <c r="E19" s="301">
        <v>2235</v>
      </c>
      <c r="F19" s="301">
        <v>2406</v>
      </c>
      <c r="G19" s="301">
        <f>SUM(H19+I19)</f>
        <v>3311</v>
      </c>
      <c r="H19" s="301">
        <v>1575</v>
      </c>
      <c r="I19" s="301">
        <v>1736</v>
      </c>
      <c r="J19" s="261">
        <f>SUM(G19/D19)*100</f>
        <v>71.34238310708899</v>
      </c>
      <c r="K19" s="302">
        <v>70.47</v>
      </c>
      <c r="L19" s="302">
        <v>72.15</v>
      </c>
      <c r="M19" s="259"/>
      <c r="N19" s="259"/>
      <c r="O19" s="259"/>
      <c r="P19" s="259"/>
      <c r="Q19" s="259"/>
      <c r="R19" s="258"/>
      <c r="S19" s="258"/>
      <c r="T19" s="257"/>
      <c r="U19" s="256"/>
      <c r="V19" s="256"/>
      <c r="W19" s="255"/>
    </row>
    <row r="20" spans="3:46" ht="7.5" customHeight="1">
      <c r="C20" s="79"/>
      <c r="D20" s="110"/>
      <c r="E20" s="110"/>
      <c r="F20" s="110"/>
      <c r="G20" s="110"/>
      <c r="H20" s="110"/>
      <c r="I20" s="110"/>
      <c r="J20" s="110"/>
      <c r="K20" s="110"/>
      <c r="L20" s="110"/>
      <c r="M20" s="41"/>
      <c r="N20" s="19"/>
      <c r="O20" s="19"/>
      <c r="P20" s="19"/>
      <c r="Q20" s="19"/>
      <c r="R20" s="19"/>
      <c r="S20" s="19"/>
      <c r="T20" s="19"/>
      <c r="U20" s="1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2:46" ht="9.75" customHeight="1">
      <c r="B21" s="84" t="s">
        <v>545</v>
      </c>
      <c r="C21" s="79"/>
      <c r="D21" s="123">
        <f>SUM(E21:F21)</f>
        <v>3812</v>
      </c>
      <c r="E21" s="123">
        <v>1790</v>
      </c>
      <c r="F21" s="123">
        <v>2022</v>
      </c>
      <c r="G21" s="123">
        <f>SUM(H21:I21)</f>
        <v>2759</v>
      </c>
      <c r="H21" s="123">
        <v>1302</v>
      </c>
      <c r="I21" s="123">
        <v>1457</v>
      </c>
      <c r="J21" s="300">
        <f>SUM(G21/D21)*100</f>
        <v>72.37670514165792</v>
      </c>
      <c r="K21" s="300">
        <v>72.74</v>
      </c>
      <c r="L21" s="300">
        <v>72.06</v>
      </c>
      <c r="M21" s="32"/>
      <c r="N21" s="19"/>
      <c r="O21" s="19"/>
      <c r="P21" s="19"/>
      <c r="Q21" s="19"/>
      <c r="R21" s="19"/>
      <c r="S21" s="19"/>
      <c r="T21" s="19"/>
      <c r="U21" s="1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3:23" s="254" customFormat="1" ht="9.75" customHeight="1">
      <c r="C22" s="260"/>
      <c r="D22" s="301">
        <f>SUM(E22+F22)</f>
        <v>3812</v>
      </c>
      <c r="E22" s="301">
        <v>1790</v>
      </c>
      <c r="F22" s="301">
        <v>2022</v>
      </c>
      <c r="G22" s="301">
        <f>SUM(H22+I22)</f>
        <v>2759</v>
      </c>
      <c r="H22" s="301">
        <v>1302</v>
      </c>
      <c r="I22" s="301">
        <v>1457</v>
      </c>
      <c r="J22" s="261">
        <f>SUM(G22/D22)*100</f>
        <v>72.37670514165792</v>
      </c>
      <c r="K22" s="302">
        <v>72.74</v>
      </c>
      <c r="L22" s="302">
        <v>72.06</v>
      </c>
      <c r="M22" s="259"/>
      <c r="N22" s="259"/>
      <c r="O22" s="259"/>
      <c r="P22" s="259"/>
      <c r="Q22" s="259"/>
      <c r="R22" s="258"/>
      <c r="S22" s="258"/>
      <c r="T22" s="257"/>
      <c r="U22" s="256"/>
      <c r="V22" s="256"/>
      <c r="W22" s="255"/>
    </row>
    <row r="23" spans="3:23" ht="7.5" customHeight="1">
      <c r="C23" s="79"/>
      <c r="D23" s="110"/>
      <c r="E23" s="110"/>
      <c r="F23" s="110"/>
      <c r="G23" s="110"/>
      <c r="H23" s="110"/>
      <c r="I23" s="110"/>
      <c r="J23" s="110"/>
      <c r="K23" s="110"/>
      <c r="L23" s="110"/>
      <c r="M23" s="13"/>
      <c r="N23" s="23"/>
      <c r="O23" s="23"/>
      <c r="P23" s="4"/>
      <c r="Q23" s="4"/>
      <c r="R23" s="4"/>
      <c r="S23" s="4"/>
      <c r="T23" s="28"/>
      <c r="U23" s="29"/>
      <c r="V23" s="29"/>
      <c r="W23" s="43"/>
    </row>
    <row r="24" spans="2:23" ht="9.75" customHeight="1">
      <c r="B24" s="84" t="s">
        <v>544</v>
      </c>
      <c r="C24" s="79"/>
      <c r="D24" s="123">
        <f>SUM(E24:F24)</f>
        <v>5975</v>
      </c>
      <c r="E24" s="123">
        <v>2741</v>
      </c>
      <c r="F24" s="123">
        <v>3234</v>
      </c>
      <c r="G24" s="123">
        <f>SUM(H24:I24)</f>
        <v>4203</v>
      </c>
      <c r="H24" s="123">
        <v>1932</v>
      </c>
      <c r="I24" s="123">
        <v>2271</v>
      </c>
      <c r="J24" s="300">
        <f>SUM(G24/D24)*100</f>
        <v>70.34309623430963</v>
      </c>
      <c r="K24" s="300">
        <v>70.49</v>
      </c>
      <c r="L24" s="300">
        <v>70.22</v>
      </c>
      <c r="M24" s="19"/>
      <c r="N24" s="23"/>
      <c r="O24" s="23"/>
      <c r="P24" s="4"/>
      <c r="Q24" s="4"/>
      <c r="R24" s="4"/>
      <c r="S24" s="4"/>
      <c r="T24" s="14"/>
      <c r="U24" s="29"/>
      <c r="V24" s="29"/>
      <c r="W24" s="43"/>
    </row>
    <row r="25" spans="3:23" s="254" customFormat="1" ht="9.75" customHeight="1">
      <c r="C25" s="260"/>
      <c r="D25" s="301">
        <f>SUM(E25+F25)</f>
        <v>5975</v>
      </c>
      <c r="E25" s="301">
        <v>2741</v>
      </c>
      <c r="F25" s="301">
        <v>3234</v>
      </c>
      <c r="G25" s="301">
        <f>SUM(H25+I25)</f>
        <v>4205</v>
      </c>
      <c r="H25" s="301">
        <v>1936</v>
      </c>
      <c r="I25" s="301">
        <v>2269</v>
      </c>
      <c r="J25" s="261">
        <f>SUM(G25/D25)*100</f>
        <v>70.3765690376569</v>
      </c>
      <c r="K25" s="302">
        <v>70.63</v>
      </c>
      <c r="L25" s="302">
        <v>70.16</v>
      </c>
      <c r="M25" s="259"/>
      <c r="N25" s="259"/>
      <c r="O25" s="259"/>
      <c r="P25" s="259"/>
      <c r="Q25" s="259"/>
      <c r="R25" s="258"/>
      <c r="S25" s="258"/>
      <c r="T25" s="257"/>
      <c r="U25" s="256"/>
      <c r="V25" s="256"/>
      <c r="W25" s="255"/>
    </row>
    <row r="26" spans="3:23" ht="7.5" customHeight="1">
      <c r="C26" s="79"/>
      <c r="D26" s="110"/>
      <c r="E26" s="110"/>
      <c r="F26" s="110"/>
      <c r="G26" s="110"/>
      <c r="H26" s="110"/>
      <c r="I26" s="110"/>
      <c r="J26" s="110"/>
      <c r="K26" s="110"/>
      <c r="L26" s="110"/>
      <c r="M26" s="19"/>
      <c r="N26" s="23"/>
      <c r="O26" s="23"/>
      <c r="P26" s="4"/>
      <c r="Q26" s="4"/>
      <c r="R26" s="4"/>
      <c r="S26" s="4"/>
      <c r="T26" s="14"/>
      <c r="U26" s="13"/>
      <c r="V26" s="13"/>
      <c r="W26" s="43"/>
    </row>
    <row r="27" spans="2:23" ht="9.75" customHeight="1">
      <c r="B27" s="84" t="s">
        <v>543</v>
      </c>
      <c r="C27" s="79"/>
      <c r="D27" s="123">
        <f>SUM(E27:F27)</f>
        <v>7274</v>
      </c>
      <c r="E27" s="123">
        <v>3375</v>
      </c>
      <c r="F27" s="123">
        <v>3899</v>
      </c>
      <c r="G27" s="123">
        <f>SUM(H27:I27)</f>
        <v>5309</v>
      </c>
      <c r="H27" s="123">
        <v>2458</v>
      </c>
      <c r="I27" s="123">
        <v>2851</v>
      </c>
      <c r="J27" s="300">
        <f>SUM(G27/D27)*100</f>
        <v>72.98597745394557</v>
      </c>
      <c r="K27" s="300">
        <v>72.83</v>
      </c>
      <c r="L27" s="300">
        <v>73.12</v>
      </c>
      <c r="V27" s="29"/>
      <c r="W27" s="43"/>
    </row>
    <row r="28" spans="3:23" s="254" customFormat="1" ht="9.75" customHeight="1">
      <c r="C28" s="260"/>
      <c r="D28" s="301">
        <f>SUM(E28+F28)</f>
        <v>7274</v>
      </c>
      <c r="E28" s="301">
        <v>3375</v>
      </c>
      <c r="F28" s="301">
        <v>3899</v>
      </c>
      <c r="G28" s="301">
        <f>SUM(H28+I28)</f>
        <v>5310</v>
      </c>
      <c r="H28" s="301">
        <v>2458</v>
      </c>
      <c r="I28" s="301">
        <v>2852</v>
      </c>
      <c r="J28" s="261">
        <f>SUM(G28/D28)*100</f>
        <v>72.99972504811659</v>
      </c>
      <c r="K28" s="302">
        <v>72.83</v>
      </c>
      <c r="L28" s="302">
        <v>73.15</v>
      </c>
      <c r="M28" s="259"/>
      <c r="N28" s="259"/>
      <c r="O28" s="259"/>
      <c r="P28" s="259"/>
      <c r="Q28" s="259"/>
      <c r="R28" s="258"/>
      <c r="S28" s="258"/>
      <c r="T28" s="257"/>
      <c r="U28" s="256"/>
      <c r="V28" s="256"/>
      <c r="W28" s="255"/>
    </row>
    <row r="29" spans="3:19" ht="7.5" customHeight="1">
      <c r="C29" s="79"/>
      <c r="D29" s="110"/>
      <c r="E29" s="110"/>
      <c r="F29" s="110"/>
      <c r="G29" s="110"/>
      <c r="H29" s="110"/>
      <c r="I29" s="110"/>
      <c r="J29" s="110"/>
      <c r="K29" s="110"/>
      <c r="L29" s="110"/>
      <c r="S29" s="44"/>
    </row>
    <row r="30" spans="2:46" ht="9.75" customHeight="1">
      <c r="B30" s="84" t="s">
        <v>542</v>
      </c>
      <c r="C30" s="79"/>
      <c r="D30" s="123">
        <f>SUM(E30:F30)</f>
        <v>7679</v>
      </c>
      <c r="E30" s="123">
        <v>3691</v>
      </c>
      <c r="F30" s="123">
        <v>3988</v>
      </c>
      <c r="G30" s="123">
        <f>SUM(H30:I30)</f>
        <v>5532</v>
      </c>
      <c r="H30" s="123">
        <v>2683</v>
      </c>
      <c r="I30" s="123">
        <v>2849</v>
      </c>
      <c r="J30" s="300">
        <f>SUM(G30/D30)*100</f>
        <v>72.04063029040239</v>
      </c>
      <c r="K30" s="300">
        <v>72.69</v>
      </c>
      <c r="L30" s="300">
        <v>71.44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3:23" s="254" customFormat="1" ht="9.75" customHeight="1">
      <c r="C31" s="260"/>
      <c r="D31" s="301">
        <f>SUM(E31+F31)</f>
        <v>7679</v>
      </c>
      <c r="E31" s="301">
        <v>3691</v>
      </c>
      <c r="F31" s="301">
        <v>3988</v>
      </c>
      <c r="G31" s="301">
        <f>SUM(H31+I31)</f>
        <v>5532</v>
      </c>
      <c r="H31" s="301">
        <v>2679</v>
      </c>
      <c r="I31" s="301">
        <v>2853</v>
      </c>
      <c r="J31" s="261">
        <f>SUM(G31/D31)*100</f>
        <v>72.04063029040239</v>
      </c>
      <c r="K31" s="302">
        <v>72.58</v>
      </c>
      <c r="L31" s="302">
        <v>71.54</v>
      </c>
      <c r="M31" s="259"/>
      <c r="N31" s="259"/>
      <c r="O31" s="259"/>
      <c r="P31" s="259"/>
      <c r="Q31" s="259"/>
      <c r="R31" s="258"/>
      <c r="S31" s="258"/>
      <c r="T31" s="257"/>
      <c r="U31" s="256"/>
      <c r="V31" s="256"/>
      <c r="W31" s="255"/>
    </row>
    <row r="32" spans="3:46" ht="7.5" customHeight="1">
      <c r="C32" s="79"/>
      <c r="D32" s="110"/>
      <c r="E32" s="110"/>
      <c r="F32" s="110"/>
      <c r="G32" s="110"/>
      <c r="H32" s="110"/>
      <c r="I32" s="110"/>
      <c r="J32" s="110"/>
      <c r="K32" s="110"/>
      <c r="L32" s="110"/>
      <c r="M32" s="4"/>
      <c r="N32" s="4"/>
      <c r="O32" s="4"/>
      <c r="P32" s="4"/>
      <c r="Q32" s="4"/>
      <c r="R32" s="4"/>
      <c r="S32" s="4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2:46" ht="9.75" customHeight="1">
      <c r="B33" s="84" t="s">
        <v>541</v>
      </c>
      <c r="C33" s="79"/>
      <c r="D33" s="123">
        <f>SUM(E33:F33)</f>
        <v>8166</v>
      </c>
      <c r="E33" s="123">
        <v>3787</v>
      </c>
      <c r="F33" s="123">
        <v>4379</v>
      </c>
      <c r="G33" s="123">
        <f>SUM(H33:I33)</f>
        <v>5712</v>
      </c>
      <c r="H33" s="123">
        <v>2699</v>
      </c>
      <c r="I33" s="123">
        <v>3013</v>
      </c>
      <c r="J33" s="300">
        <f>SUM(G33/D33)*100</f>
        <v>69.94856722997795</v>
      </c>
      <c r="K33" s="300">
        <v>71.27</v>
      </c>
      <c r="L33" s="300">
        <v>68.81</v>
      </c>
      <c r="M33" s="4"/>
      <c r="N33" s="4"/>
      <c r="O33" s="4"/>
      <c r="P33" s="4"/>
      <c r="Q33" s="4"/>
      <c r="R33" s="4"/>
      <c r="S33" s="4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3:23" s="254" customFormat="1" ht="9.75" customHeight="1">
      <c r="C34" s="260"/>
      <c r="D34" s="301">
        <f>SUM(E34+F34)</f>
        <v>8166</v>
      </c>
      <c r="E34" s="301">
        <v>3787</v>
      </c>
      <c r="F34" s="301">
        <v>4379</v>
      </c>
      <c r="G34" s="301">
        <f>SUM(H34+I34)</f>
        <v>5712</v>
      </c>
      <c r="H34" s="301">
        <v>2699</v>
      </c>
      <c r="I34" s="301">
        <v>3013</v>
      </c>
      <c r="J34" s="261">
        <f>SUM(G34/D34)*100</f>
        <v>69.94856722997795</v>
      </c>
      <c r="K34" s="302">
        <v>71.27</v>
      </c>
      <c r="L34" s="302">
        <v>68.81</v>
      </c>
      <c r="M34" s="259"/>
      <c r="N34" s="259"/>
      <c r="O34" s="259"/>
      <c r="P34" s="259"/>
      <c r="Q34" s="259"/>
      <c r="R34" s="258"/>
      <c r="S34" s="258"/>
      <c r="T34" s="257"/>
      <c r="U34" s="256"/>
      <c r="V34" s="256"/>
      <c r="W34" s="255"/>
    </row>
    <row r="35" spans="2:46" ht="7.5" customHeight="1">
      <c r="B35" s="42"/>
      <c r="C35" s="79"/>
      <c r="D35" s="110"/>
      <c r="E35" s="110"/>
      <c r="F35" s="110"/>
      <c r="G35" s="110"/>
      <c r="H35" s="110"/>
      <c r="I35" s="110"/>
      <c r="J35" s="110"/>
      <c r="K35" s="110"/>
      <c r="L35" s="110"/>
      <c r="M35" s="46"/>
      <c r="N35" s="46"/>
      <c r="O35" s="46"/>
      <c r="P35" s="46"/>
      <c r="Q35" s="46"/>
      <c r="R35" s="46"/>
      <c r="S35" s="4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2:23" ht="9.75" customHeight="1">
      <c r="B36" s="84" t="s">
        <v>540</v>
      </c>
      <c r="C36" s="79"/>
      <c r="D36" s="123">
        <f>SUM(E36:F36)</f>
        <v>7397</v>
      </c>
      <c r="E36" s="123">
        <v>3480</v>
      </c>
      <c r="F36" s="123">
        <v>3917</v>
      </c>
      <c r="G36" s="123">
        <f>SUM(H36:I36)</f>
        <v>5414</v>
      </c>
      <c r="H36" s="123">
        <v>2576</v>
      </c>
      <c r="I36" s="123">
        <v>2838</v>
      </c>
      <c r="J36" s="300">
        <f>SUM(G36/D36)*100</f>
        <v>73.19183452751116</v>
      </c>
      <c r="K36" s="300">
        <v>74.02</v>
      </c>
      <c r="L36" s="300">
        <v>72.45</v>
      </c>
      <c r="M36" s="4"/>
      <c r="N36" s="23"/>
      <c r="O36" s="23"/>
      <c r="P36" s="4"/>
      <c r="Q36" s="4"/>
      <c r="R36" s="4"/>
      <c r="S36" s="4"/>
      <c r="T36" s="14"/>
      <c r="U36" s="29"/>
      <c r="V36" s="29"/>
      <c r="W36" s="43"/>
    </row>
    <row r="37" spans="3:23" s="254" customFormat="1" ht="9.75" customHeight="1">
      <c r="C37" s="260"/>
      <c r="D37" s="301">
        <f>SUM(E37+F37)</f>
        <v>7397</v>
      </c>
      <c r="E37" s="301">
        <v>3480</v>
      </c>
      <c r="F37" s="301">
        <v>3917</v>
      </c>
      <c r="G37" s="301">
        <f>SUM(H37+I37)</f>
        <v>5413</v>
      </c>
      <c r="H37" s="301">
        <v>2576</v>
      </c>
      <c r="I37" s="301">
        <v>2837</v>
      </c>
      <c r="J37" s="261">
        <f>SUM(G37/D37)*100</f>
        <v>73.17831553332432</v>
      </c>
      <c r="K37" s="302">
        <v>74.02</v>
      </c>
      <c r="L37" s="302">
        <v>72.43</v>
      </c>
      <c r="M37" s="259"/>
      <c r="N37" s="259"/>
      <c r="O37" s="259"/>
      <c r="P37" s="259"/>
      <c r="Q37" s="259"/>
      <c r="R37" s="258"/>
      <c r="S37" s="258"/>
      <c r="T37" s="257"/>
      <c r="U37" s="256"/>
      <c r="V37" s="256"/>
      <c r="W37" s="255"/>
    </row>
    <row r="38" spans="2:23" ht="7.5" customHeight="1">
      <c r="B38" s="42"/>
      <c r="C38" s="79"/>
      <c r="D38" s="110"/>
      <c r="E38" s="110"/>
      <c r="F38" s="110"/>
      <c r="G38" s="110"/>
      <c r="H38" s="110"/>
      <c r="I38" s="110"/>
      <c r="J38" s="302"/>
      <c r="K38" s="110"/>
      <c r="L38" s="110"/>
      <c r="M38" s="4"/>
      <c r="N38" s="23"/>
      <c r="O38" s="23"/>
      <c r="P38" s="4"/>
      <c r="Q38" s="4"/>
      <c r="R38" s="4"/>
      <c r="S38" s="4"/>
      <c r="T38" s="14"/>
      <c r="U38" s="13"/>
      <c r="V38" s="13"/>
      <c r="W38" s="43"/>
    </row>
    <row r="39" spans="2:23" ht="9.75" customHeight="1">
      <c r="B39" s="84" t="s">
        <v>539</v>
      </c>
      <c r="C39" s="79"/>
      <c r="D39" s="123">
        <f>SUM(E39:F39)</f>
        <v>5551</v>
      </c>
      <c r="E39" s="123">
        <v>2595</v>
      </c>
      <c r="F39" s="123">
        <v>2956</v>
      </c>
      <c r="G39" s="123">
        <f>SUM(H39:I39)</f>
        <v>3825</v>
      </c>
      <c r="H39" s="123">
        <v>1830</v>
      </c>
      <c r="I39" s="123">
        <v>1995</v>
      </c>
      <c r="J39" s="300">
        <f>SUM(G39/D39)*100</f>
        <v>68.90650333273284</v>
      </c>
      <c r="K39" s="300">
        <v>70.52</v>
      </c>
      <c r="L39" s="300">
        <v>67.49</v>
      </c>
      <c r="M39" s="13"/>
      <c r="N39" s="47"/>
      <c r="O39" s="47"/>
      <c r="P39" s="13"/>
      <c r="Q39" s="13"/>
      <c r="R39" s="13"/>
      <c r="S39" s="13"/>
      <c r="T39" s="14"/>
      <c r="U39" s="29"/>
      <c r="V39" s="29"/>
      <c r="W39" s="43"/>
    </row>
    <row r="40" spans="3:23" s="254" customFormat="1" ht="9.75" customHeight="1">
      <c r="C40" s="260"/>
      <c r="D40" s="301">
        <f>SUM(E40+F40)</f>
        <v>5551</v>
      </c>
      <c r="E40" s="301">
        <v>2595</v>
      </c>
      <c r="F40" s="301">
        <v>2956</v>
      </c>
      <c r="G40" s="301">
        <f>SUM(H40+I40)</f>
        <v>3825</v>
      </c>
      <c r="H40" s="301">
        <v>1830</v>
      </c>
      <c r="I40" s="301">
        <v>1995</v>
      </c>
      <c r="J40" s="261">
        <f>SUM(G40/D40)*100</f>
        <v>68.90650333273284</v>
      </c>
      <c r="K40" s="302">
        <v>70.52</v>
      </c>
      <c r="L40" s="302">
        <v>67.49</v>
      </c>
      <c r="M40" s="259"/>
      <c r="N40" s="259"/>
      <c r="O40" s="259"/>
      <c r="P40" s="259"/>
      <c r="Q40" s="259"/>
      <c r="R40" s="258"/>
      <c r="S40" s="258"/>
      <c r="T40" s="257"/>
      <c r="U40" s="256"/>
      <c r="V40" s="256"/>
      <c r="W40" s="255"/>
    </row>
    <row r="41" spans="2:23" ht="7.5" customHeight="1">
      <c r="B41" s="42"/>
      <c r="C41" s="79"/>
      <c r="D41" s="110"/>
      <c r="E41" s="110"/>
      <c r="F41" s="110"/>
      <c r="G41" s="110"/>
      <c r="H41" s="110"/>
      <c r="I41" s="110"/>
      <c r="J41" s="110"/>
      <c r="K41" s="110"/>
      <c r="L41" s="110"/>
      <c r="M41" s="4"/>
      <c r="N41" s="23"/>
      <c r="O41" s="23"/>
      <c r="P41" s="4"/>
      <c r="Q41" s="4"/>
      <c r="R41" s="4"/>
      <c r="S41" s="4"/>
      <c r="T41" s="14"/>
      <c r="U41" s="29"/>
      <c r="V41" s="29"/>
      <c r="W41" s="43"/>
    </row>
    <row r="42" spans="2:23" ht="9.75" customHeight="1">
      <c r="B42" s="84" t="s">
        <v>538</v>
      </c>
      <c r="C42" s="79"/>
      <c r="D42" s="123">
        <f>SUM(E42:F42)</f>
        <v>2939</v>
      </c>
      <c r="E42" s="304">
        <v>1362</v>
      </c>
      <c r="F42" s="304">
        <v>1577</v>
      </c>
      <c r="G42" s="123">
        <f>SUM(H42:I42)</f>
        <v>2091</v>
      </c>
      <c r="H42" s="304">
        <v>973</v>
      </c>
      <c r="I42" s="304">
        <v>1118</v>
      </c>
      <c r="J42" s="300">
        <f>SUM(G42/D42)*100</f>
        <v>71.14664851990473</v>
      </c>
      <c r="K42" s="300">
        <v>71.44</v>
      </c>
      <c r="L42" s="300">
        <v>70.89</v>
      </c>
      <c r="M42" s="4"/>
      <c r="N42" s="23"/>
      <c r="O42" s="23"/>
      <c r="P42" s="4"/>
      <c r="Q42" s="4"/>
      <c r="R42" s="4"/>
      <c r="S42" s="4"/>
      <c r="T42" s="14"/>
      <c r="U42" s="29"/>
      <c r="V42" s="29"/>
      <c r="W42" s="43"/>
    </row>
    <row r="43" spans="3:23" s="254" customFormat="1" ht="9.75" customHeight="1">
      <c r="C43" s="260"/>
      <c r="D43" s="301">
        <f>SUM(E43+F43)</f>
        <v>2939</v>
      </c>
      <c r="E43" s="301">
        <v>1362</v>
      </c>
      <c r="F43" s="301">
        <v>1577</v>
      </c>
      <c r="G43" s="301">
        <f>SUM(H43+I43)</f>
        <v>2091</v>
      </c>
      <c r="H43" s="301">
        <v>973</v>
      </c>
      <c r="I43" s="301">
        <v>1118</v>
      </c>
      <c r="J43" s="261">
        <f>SUM(G43/D43)*100</f>
        <v>71.14664851990473</v>
      </c>
      <c r="K43" s="302">
        <v>71.44</v>
      </c>
      <c r="L43" s="302">
        <v>70.89</v>
      </c>
      <c r="M43" s="259"/>
      <c r="N43" s="259"/>
      <c r="O43" s="259"/>
      <c r="P43" s="259"/>
      <c r="Q43" s="259"/>
      <c r="R43" s="258"/>
      <c r="S43" s="258"/>
      <c r="T43" s="257"/>
      <c r="U43" s="256"/>
      <c r="V43" s="256"/>
      <c r="W43" s="255"/>
    </row>
    <row r="44" spans="2:23" ht="7.5" customHeight="1">
      <c r="B44" s="42"/>
      <c r="C44" s="79"/>
      <c r="D44" s="110"/>
      <c r="E44" s="110"/>
      <c r="F44" s="110"/>
      <c r="G44" s="110"/>
      <c r="H44" s="110"/>
      <c r="I44" s="110"/>
      <c r="J44" s="110"/>
      <c r="K44" s="110"/>
      <c r="L44" s="110"/>
      <c r="M44" s="29"/>
      <c r="N44" s="23"/>
      <c r="O44" s="23"/>
      <c r="P44" s="50"/>
      <c r="Q44" s="19"/>
      <c r="R44" s="50"/>
      <c r="S44" s="50"/>
      <c r="T44" s="14"/>
      <c r="U44" s="48"/>
      <c r="V44" s="48"/>
      <c r="W44" s="43"/>
    </row>
    <row r="45" spans="2:23" ht="9.75" customHeight="1">
      <c r="B45" s="84" t="s">
        <v>537</v>
      </c>
      <c r="C45" s="79"/>
      <c r="D45" s="123">
        <f>SUM(E45:F45)</f>
        <v>8752</v>
      </c>
      <c r="E45" s="123">
        <v>4236</v>
      </c>
      <c r="F45" s="123">
        <v>4516</v>
      </c>
      <c r="G45" s="123">
        <f>SUM(H45:I45)</f>
        <v>5886</v>
      </c>
      <c r="H45" s="123">
        <v>2878</v>
      </c>
      <c r="I45" s="123">
        <v>3008</v>
      </c>
      <c r="J45" s="300">
        <f>SUM(G45/D45)*100</f>
        <v>67.25319926873857</v>
      </c>
      <c r="K45" s="300">
        <v>67.94</v>
      </c>
      <c r="L45" s="300">
        <v>66.61</v>
      </c>
      <c r="M45" s="19"/>
      <c r="N45" s="23"/>
      <c r="O45" s="23"/>
      <c r="P45" s="19"/>
      <c r="Q45" s="19"/>
      <c r="R45" s="19"/>
      <c r="S45" s="19"/>
      <c r="T45" s="14"/>
      <c r="U45" s="48"/>
      <c r="V45" s="48"/>
      <c r="W45" s="43"/>
    </row>
    <row r="46" spans="3:23" s="254" customFormat="1" ht="9.75" customHeight="1">
      <c r="C46" s="260"/>
      <c r="D46" s="301">
        <f>SUM(E46+F46)</f>
        <v>8752</v>
      </c>
      <c r="E46" s="301">
        <v>4236</v>
      </c>
      <c r="F46" s="301">
        <v>4516</v>
      </c>
      <c r="G46" s="301">
        <f>SUM(H46+I46)</f>
        <v>5880</v>
      </c>
      <c r="H46" s="301">
        <v>2873</v>
      </c>
      <c r="I46" s="301">
        <v>3007</v>
      </c>
      <c r="J46" s="261">
        <f>SUM(G46/D46)*100</f>
        <v>67.18464351005484</v>
      </c>
      <c r="K46" s="302">
        <v>67.82</v>
      </c>
      <c r="L46" s="302">
        <v>66.59</v>
      </c>
      <c r="M46" s="259"/>
      <c r="N46" s="259"/>
      <c r="O46" s="259"/>
      <c r="P46" s="259"/>
      <c r="Q46" s="259"/>
      <c r="R46" s="258"/>
      <c r="S46" s="258"/>
      <c r="T46" s="257"/>
      <c r="U46" s="256"/>
      <c r="V46" s="256"/>
      <c r="W46" s="255"/>
    </row>
    <row r="47" spans="2:23" ht="7.5" customHeight="1">
      <c r="B47" s="42"/>
      <c r="C47" s="79"/>
      <c r="D47" s="305"/>
      <c r="E47" s="305"/>
      <c r="F47" s="305"/>
      <c r="G47" s="305"/>
      <c r="H47" s="305"/>
      <c r="I47" s="305"/>
      <c r="J47" s="110"/>
      <c r="K47" s="110"/>
      <c r="L47" s="110"/>
      <c r="M47" s="4"/>
      <c r="N47" s="23"/>
      <c r="O47" s="23"/>
      <c r="P47" s="4"/>
      <c r="Q47" s="19"/>
      <c r="R47" s="19"/>
      <c r="S47" s="19"/>
      <c r="T47" s="14"/>
      <c r="U47" s="48"/>
      <c r="V47" s="48"/>
      <c r="W47" s="43"/>
    </row>
    <row r="48" spans="2:23" ht="9.75" customHeight="1">
      <c r="B48" s="84" t="s">
        <v>536</v>
      </c>
      <c r="C48" s="79"/>
      <c r="D48" s="123">
        <f>SUM(E48:F48)</f>
        <v>5211</v>
      </c>
      <c r="E48" s="304">
        <v>2427</v>
      </c>
      <c r="F48" s="304">
        <v>2784</v>
      </c>
      <c r="G48" s="123">
        <f>SUM(H48:I48)</f>
        <v>3749</v>
      </c>
      <c r="H48" s="304">
        <v>1763</v>
      </c>
      <c r="I48" s="304">
        <v>1986</v>
      </c>
      <c r="J48" s="300">
        <f>SUM(G48/D48)*100</f>
        <v>71.94396469007867</v>
      </c>
      <c r="K48" s="300">
        <v>72.64</v>
      </c>
      <c r="L48" s="300">
        <v>71.34</v>
      </c>
      <c r="M48" s="19"/>
      <c r="N48" s="23"/>
      <c r="O48" s="23"/>
      <c r="P48" s="19"/>
      <c r="Q48" s="19"/>
      <c r="R48" s="19"/>
      <c r="S48" s="19"/>
      <c r="T48" s="14"/>
      <c r="U48" s="51"/>
      <c r="V48" s="51"/>
      <c r="W48" s="52"/>
    </row>
    <row r="49" spans="3:23" s="254" customFormat="1" ht="9.75" customHeight="1">
      <c r="C49" s="260"/>
      <c r="D49" s="301">
        <f>SUM(E49+F49)</f>
        <v>5211</v>
      </c>
      <c r="E49" s="301">
        <v>2427</v>
      </c>
      <c r="F49" s="301">
        <v>2784</v>
      </c>
      <c r="G49" s="301">
        <f>SUM(H49+I49)</f>
        <v>3748</v>
      </c>
      <c r="H49" s="301">
        <v>1763</v>
      </c>
      <c r="I49" s="301">
        <v>1985</v>
      </c>
      <c r="J49" s="261">
        <f>SUM(G49/D49)*100</f>
        <v>71.92477451544809</v>
      </c>
      <c r="K49" s="302">
        <v>72.64</v>
      </c>
      <c r="L49" s="302">
        <v>71.3</v>
      </c>
      <c r="M49" s="259"/>
      <c r="N49" s="259"/>
      <c r="O49" s="259"/>
      <c r="P49" s="259"/>
      <c r="Q49" s="259"/>
      <c r="R49" s="258"/>
      <c r="S49" s="258"/>
      <c r="T49" s="257"/>
      <c r="U49" s="256"/>
      <c r="V49" s="256"/>
      <c r="W49" s="255"/>
    </row>
    <row r="50" spans="2:23" ht="7.5" customHeight="1">
      <c r="B50" s="42"/>
      <c r="C50" s="79"/>
      <c r="D50" s="110"/>
      <c r="E50" s="110"/>
      <c r="F50" s="110"/>
      <c r="G50" s="110"/>
      <c r="H50" s="110"/>
      <c r="I50" s="110"/>
      <c r="J50" s="110"/>
      <c r="K50" s="110"/>
      <c r="L50" s="110"/>
      <c r="M50" s="29"/>
      <c r="N50" s="53"/>
      <c r="O50" s="53"/>
      <c r="P50" s="29"/>
      <c r="Q50" s="29"/>
      <c r="R50" s="29"/>
      <c r="S50" s="29"/>
      <c r="T50" s="14"/>
      <c r="U50" s="48"/>
      <c r="V50" s="48"/>
      <c r="W50" s="43"/>
    </row>
    <row r="51" spans="2:23" ht="9.75" customHeight="1">
      <c r="B51" s="84" t="s">
        <v>535</v>
      </c>
      <c r="C51" s="79"/>
      <c r="D51" s="123">
        <f>SUM(E51:F51)</f>
        <v>7097</v>
      </c>
      <c r="E51" s="123">
        <v>3280</v>
      </c>
      <c r="F51" s="123">
        <v>3817</v>
      </c>
      <c r="G51" s="123">
        <f>SUM(H51:I51)</f>
        <v>5129</v>
      </c>
      <c r="H51" s="123">
        <v>2426</v>
      </c>
      <c r="I51" s="123">
        <v>2703</v>
      </c>
      <c r="J51" s="300">
        <f>SUM(G51/D51)*100</f>
        <v>72.26997322812456</v>
      </c>
      <c r="K51" s="300">
        <v>73.96</v>
      </c>
      <c r="L51" s="300">
        <v>70.81</v>
      </c>
      <c r="M51" s="4"/>
      <c r="N51" s="23"/>
      <c r="O51" s="23"/>
      <c r="P51" s="4"/>
      <c r="Q51" s="19"/>
      <c r="R51" s="19"/>
      <c r="S51" s="19"/>
      <c r="T51" s="14"/>
      <c r="U51" s="54"/>
      <c r="V51" s="54"/>
      <c r="W51" s="43"/>
    </row>
    <row r="52" spans="3:23" s="254" customFormat="1" ht="9.75" customHeight="1">
      <c r="C52" s="260"/>
      <c r="D52" s="301">
        <f>SUM(E52+F52)</f>
        <v>7097</v>
      </c>
      <c r="E52" s="301">
        <v>3280</v>
      </c>
      <c r="F52" s="301">
        <v>3817</v>
      </c>
      <c r="G52" s="301">
        <f>SUM(H52+I52)</f>
        <v>5129</v>
      </c>
      <c r="H52" s="301">
        <v>2426</v>
      </c>
      <c r="I52" s="301">
        <v>2703</v>
      </c>
      <c r="J52" s="261">
        <f>SUM(G52/D52)*100</f>
        <v>72.26997322812456</v>
      </c>
      <c r="K52" s="302">
        <v>73.96</v>
      </c>
      <c r="L52" s="302">
        <v>70.81</v>
      </c>
      <c r="M52" s="259"/>
      <c r="N52" s="259"/>
      <c r="O52" s="259"/>
      <c r="P52" s="259"/>
      <c r="Q52" s="259"/>
      <c r="R52" s="258"/>
      <c r="S52" s="258"/>
      <c r="T52" s="257"/>
      <c r="U52" s="256"/>
      <c r="V52" s="256"/>
      <c r="W52" s="255"/>
    </row>
    <row r="53" spans="2:23" ht="7.5" customHeight="1">
      <c r="B53" s="42"/>
      <c r="C53" s="79"/>
      <c r="D53" s="110"/>
      <c r="E53" s="110"/>
      <c r="F53" s="110"/>
      <c r="G53" s="110"/>
      <c r="H53" s="110"/>
      <c r="I53" s="110"/>
      <c r="J53" s="110"/>
      <c r="K53" s="110"/>
      <c r="L53" s="110"/>
      <c r="M53" s="30"/>
      <c r="N53" s="27"/>
      <c r="O53" s="27"/>
      <c r="P53" s="30"/>
      <c r="Q53" s="30"/>
      <c r="R53" s="30"/>
      <c r="S53" s="30"/>
      <c r="T53" s="28"/>
      <c r="U53" s="48"/>
      <c r="V53" s="48"/>
      <c r="W53" s="43"/>
    </row>
    <row r="54" spans="2:20" ht="9.75" customHeight="1">
      <c r="B54" s="84" t="s">
        <v>534</v>
      </c>
      <c r="C54" s="79"/>
      <c r="D54" s="123">
        <f>SUM(E54:F54)</f>
        <v>4311</v>
      </c>
      <c r="E54" s="123">
        <v>2077</v>
      </c>
      <c r="F54" s="123">
        <v>2234</v>
      </c>
      <c r="G54" s="123">
        <f>SUM(H54:I54)</f>
        <v>3162</v>
      </c>
      <c r="H54" s="123">
        <v>1542</v>
      </c>
      <c r="I54" s="123">
        <v>1620</v>
      </c>
      <c r="J54" s="300">
        <f>SUM(G54/D54)*100</f>
        <v>73.34725121781489</v>
      </c>
      <c r="K54" s="300">
        <v>74.24</v>
      </c>
      <c r="L54" s="300">
        <v>72.52</v>
      </c>
      <c r="M54" s="50"/>
      <c r="N54" s="53"/>
      <c r="O54" s="53"/>
      <c r="P54" s="29"/>
      <c r="Q54" s="29"/>
      <c r="R54" s="29"/>
      <c r="S54" s="29"/>
      <c r="T54" s="14"/>
    </row>
    <row r="55" spans="3:23" s="254" customFormat="1" ht="9.75" customHeight="1">
      <c r="C55" s="260"/>
      <c r="D55" s="301">
        <f>SUM(E55+F55)</f>
        <v>4311</v>
      </c>
      <c r="E55" s="301">
        <v>2077</v>
      </c>
      <c r="F55" s="301">
        <v>2234</v>
      </c>
      <c r="G55" s="301">
        <f>SUM(H55+I55)</f>
        <v>3162</v>
      </c>
      <c r="H55" s="301">
        <v>1542</v>
      </c>
      <c r="I55" s="301">
        <v>1620</v>
      </c>
      <c r="J55" s="261">
        <f>SUM(G55/D55)*100</f>
        <v>73.34725121781489</v>
      </c>
      <c r="K55" s="302">
        <v>74.24</v>
      </c>
      <c r="L55" s="302">
        <v>72.52</v>
      </c>
      <c r="M55" s="259"/>
      <c r="N55" s="259"/>
      <c r="O55" s="259"/>
      <c r="P55" s="259"/>
      <c r="Q55" s="259"/>
      <c r="R55" s="258"/>
      <c r="S55" s="258"/>
      <c r="T55" s="257"/>
      <c r="U55" s="256"/>
      <c r="V55" s="256"/>
      <c r="W55" s="255"/>
    </row>
    <row r="56" spans="2:20" ht="7.5" customHeight="1">
      <c r="B56" s="42"/>
      <c r="C56" s="79"/>
      <c r="D56" s="110"/>
      <c r="E56" s="110"/>
      <c r="F56" s="110"/>
      <c r="G56" s="110"/>
      <c r="H56" s="110"/>
      <c r="I56" s="110"/>
      <c r="J56" s="110"/>
      <c r="K56" s="110"/>
      <c r="L56" s="110"/>
      <c r="M56" s="29"/>
      <c r="N56" s="23"/>
      <c r="O56" s="23"/>
      <c r="P56" s="50"/>
      <c r="Q56" s="29"/>
      <c r="R56" s="29"/>
      <c r="S56" s="29"/>
      <c r="T56" s="14"/>
    </row>
    <row r="57" spans="2:20" ht="9.75" customHeight="1">
      <c r="B57" s="84" t="s">
        <v>533</v>
      </c>
      <c r="C57" s="79"/>
      <c r="D57" s="123">
        <f>SUM(E57:F57)</f>
        <v>4897</v>
      </c>
      <c r="E57" s="123">
        <v>2409</v>
      </c>
      <c r="F57" s="123">
        <v>2488</v>
      </c>
      <c r="G57" s="123">
        <f>SUM(H57:I57)</f>
        <v>3493</v>
      </c>
      <c r="H57" s="123">
        <v>1730</v>
      </c>
      <c r="I57" s="123">
        <v>1763</v>
      </c>
      <c r="J57" s="300">
        <f>SUM(G57/D57)*100</f>
        <v>71.32938533796201</v>
      </c>
      <c r="K57" s="300">
        <v>71.81</v>
      </c>
      <c r="L57" s="300">
        <v>70.86</v>
      </c>
      <c r="M57" s="19"/>
      <c r="N57" s="23"/>
      <c r="O57" s="23"/>
      <c r="P57" s="19"/>
      <c r="Q57" s="19"/>
      <c r="R57" s="19"/>
      <c r="S57" s="19"/>
      <c r="T57" s="14"/>
    </row>
    <row r="58" spans="3:23" s="254" customFormat="1" ht="9.75" customHeight="1">
      <c r="C58" s="260"/>
      <c r="D58" s="301">
        <f>SUM(E58+F58)</f>
        <v>4897</v>
      </c>
      <c r="E58" s="301">
        <v>2409</v>
      </c>
      <c r="F58" s="301">
        <v>2488</v>
      </c>
      <c r="G58" s="301">
        <f>SUM(H58+I58)</f>
        <v>3494</v>
      </c>
      <c r="H58" s="301">
        <v>1730</v>
      </c>
      <c r="I58" s="301">
        <v>1764</v>
      </c>
      <c r="J58" s="261">
        <f>SUM(G58/D58)*100</f>
        <v>71.34980600367572</v>
      </c>
      <c r="K58" s="302">
        <v>71.81</v>
      </c>
      <c r="L58" s="302">
        <v>70.9</v>
      </c>
      <c r="M58" s="259"/>
      <c r="N58" s="259"/>
      <c r="O58" s="259"/>
      <c r="P58" s="259"/>
      <c r="Q58" s="259"/>
      <c r="R58" s="258"/>
      <c r="S58" s="258"/>
      <c r="T58" s="257"/>
      <c r="U58" s="256"/>
      <c r="V58" s="256"/>
      <c r="W58" s="255"/>
    </row>
    <row r="59" spans="2:20" ht="7.5" customHeight="1">
      <c r="B59" s="42"/>
      <c r="C59" s="79"/>
      <c r="D59" s="110"/>
      <c r="E59" s="110"/>
      <c r="F59" s="110"/>
      <c r="G59" s="110"/>
      <c r="H59" s="110"/>
      <c r="I59" s="110"/>
      <c r="J59" s="110"/>
      <c r="K59" s="110"/>
      <c r="L59" s="110"/>
      <c r="M59" s="24"/>
      <c r="N59" s="27"/>
      <c r="O59" s="27"/>
      <c r="P59" s="24"/>
      <c r="Q59" s="30"/>
      <c r="R59" s="24"/>
      <c r="S59" s="24"/>
      <c r="T59" s="28"/>
    </row>
    <row r="60" spans="2:20" ht="9.75" customHeight="1">
      <c r="B60" s="84" t="s">
        <v>532</v>
      </c>
      <c r="C60" s="79"/>
      <c r="D60" s="123">
        <f>SUM(E60:F60)</f>
        <v>6864</v>
      </c>
      <c r="E60" s="123">
        <v>3192</v>
      </c>
      <c r="F60" s="123">
        <v>3672</v>
      </c>
      <c r="G60" s="123">
        <f>SUM(H60:I60)</f>
        <v>5026</v>
      </c>
      <c r="H60" s="123">
        <v>2352</v>
      </c>
      <c r="I60" s="123">
        <v>2674</v>
      </c>
      <c r="J60" s="300">
        <f>SUM(G60/D60)*100</f>
        <v>73.22261072261072</v>
      </c>
      <c r="K60" s="300">
        <v>73.68</v>
      </c>
      <c r="L60" s="300">
        <v>72.82</v>
      </c>
      <c r="M60" s="19"/>
      <c r="N60" s="23"/>
      <c r="O60" s="23"/>
      <c r="P60" s="19"/>
      <c r="Q60" s="19"/>
      <c r="R60" s="19"/>
      <c r="S60" s="19"/>
      <c r="T60" s="14"/>
    </row>
    <row r="61" spans="3:23" s="254" customFormat="1" ht="9.75" customHeight="1">
      <c r="C61" s="260"/>
      <c r="D61" s="301">
        <f>SUM(E61+F61)</f>
        <v>6864</v>
      </c>
      <c r="E61" s="301">
        <v>3192</v>
      </c>
      <c r="F61" s="301">
        <v>3672</v>
      </c>
      <c r="G61" s="301">
        <f>SUM(H61+I61)</f>
        <v>5025</v>
      </c>
      <c r="H61" s="301">
        <v>2351</v>
      </c>
      <c r="I61" s="301">
        <v>2674</v>
      </c>
      <c r="J61" s="261">
        <f>SUM(G61/D61)*100</f>
        <v>73.20804195804196</v>
      </c>
      <c r="K61" s="302">
        <v>73.65</v>
      </c>
      <c r="L61" s="302">
        <v>72.82</v>
      </c>
      <c r="M61" s="259"/>
      <c r="N61" s="259"/>
      <c r="O61" s="259"/>
      <c r="P61" s="259"/>
      <c r="Q61" s="259"/>
      <c r="R61" s="258"/>
      <c r="S61" s="258"/>
      <c r="T61" s="257"/>
      <c r="U61" s="256"/>
      <c r="V61" s="256"/>
      <c r="W61" s="255"/>
    </row>
    <row r="62" spans="2:20" ht="7.5" customHeight="1">
      <c r="B62" s="42"/>
      <c r="C62" s="79"/>
      <c r="D62" s="110"/>
      <c r="E62" s="110"/>
      <c r="F62" s="110"/>
      <c r="G62" s="110"/>
      <c r="H62" s="110"/>
      <c r="I62" s="110"/>
      <c r="J62" s="110"/>
      <c r="K62" s="110"/>
      <c r="L62" s="110"/>
      <c r="M62" s="4"/>
      <c r="N62" s="23"/>
      <c r="O62" s="23"/>
      <c r="P62" s="4"/>
      <c r="Q62" s="19"/>
      <c r="R62" s="4"/>
      <c r="S62" s="4"/>
      <c r="T62" s="14"/>
    </row>
    <row r="63" spans="2:20" ht="9.75" customHeight="1">
      <c r="B63" s="84" t="s">
        <v>531</v>
      </c>
      <c r="C63" s="79"/>
      <c r="D63" s="123">
        <f>SUM(E63:F63)</f>
        <v>7457</v>
      </c>
      <c r="E63" s="123">
        <v>3443</v>
      </c>
      <c r="F63" s="123">
        <v>4014</v>
      </c>
      <c r="G63" s="123">
        <f>SUM(H63:I63)</f>
        <v>5282</v>
      </c>
      <c r="H63" s="123">
        <v>2455</v>
      </c>
      <c r="I63" s="123">
        <v>2827</v>
      </c>
      <c r="J63" s="300">
        <f>SUM(G63/D63)*100</f>
        <v>70.83277457422555</v>
      </c>
      <c r="K63" s="300">
        <v>71.3</v>
      </c>
      <c r="L63" s="300">
        <v>70.43</v>
      </c>
      <c r="M63" s="19"/>
      <c r="N63" s="23"/>
      <c r="O63" s="23"/>
      <c r="P63" s="50"/>
      <c r="Q63" s="29"/>
      <c r="R63" s="29"/>
      <c r="S63" s="29"/>
      <c r="T63" s="14"/>
    </row>
    <row r="64" spans="3:23" s="254" customFormat="1" ht="9.75" customHeight="1">
      <c r="C64" s="260"/>
      <c r="D64" s="301">
        <f>SUM(E64+F64)</f>
        <v>7457</v>
      </c>
      <c r="E64" s="301">
        <v>3443</v>
      </c>
      <c r="F64" s="301">
        <v>4014</v>
      </c>
      <c r="G64" s="301">
        <f>SUM(H64+I64)</f>
        <v>5282</v>
      </c>
      <c r="H64" s="301">
        <v>2451</v>
      </c>
      <c r="I64" s="301">
        <v>2831</v>
      </c>
      <c r="J64" s="261">
        <f>SUM(G64/D64)*100</f>
        <v>70.83277457422555</v>
      </c>
      <c r="K64" s="302">
        <v>71.19</v>
      </c>
      <c r="L64" s="302">
        <v>70.53</v>
      </c>
      <c r="M64" s="259"/>
      <c r="N64" s="259"/>
      <c r="O64" s="259"/>
      <c r="P64" s="259"/>
      <c r="Q64" s="259"/>
      <c r="R64" s="258"/>
      <c r="S64" s="258"/>
      <c r="T64" s="257"/>
      <c r="U64" s="256"/>
      <c r="V64" s="256"/>
      <c r="W64" s="255"/>
    </row>
    <row r="65" spans="2:20" ht="7.5" customHeight="1">
      <c r="B65" s="42"/>
      <c r="C65" s="79"/>
      <c r="D65" s="110"/>
      <c r="E65" s="110"/>
      <c r="F65" s="110"/>
      <c r="G65" s="110"/>
      <c r="H65" s="110"/>
      <c r="I65" s="110"/>
      <c r="J65" s="110"/>
      <c r="K65" s="110"/>
      <c r="L65" s="110"/>
      <c r="M65" s="19"/>
      <c r="N65" s="23"/>
      <c r="O65" s="23"/>
      <c r="P65" s="19"/>
      <c r="Q65" s="19"/>
      <c r="R65" s="19"/>
      <c r="S65" s="19"/>
      <c r="T65" s="14"/>
    </row>
    <row r="66" spans="2:20" ht="9.75" customHeight="1">
      <c r="B66" s="84" t="s">
        <v>530</v>
      </c>
      <c r="C66" s="79"/>
      <c r="D66" s="123">
        <f>SUM(E66:F66)</f>
        <v>6814</v>
      </c>
      <c r="E66" s="123">
        <v>3251</v>
      </c>
      <c r="F66" s="123">
        <v>3563</v>
      </c>
      <c r="G66" s="123">
        <f>SUM(H66:I66)</f>
        <v>5003</v>
      </c>
      <c r="H66" s="123">
        <v>2421</v>
      </c>
      <c r="I66" s="123">
        <v>2582</v>
      </c>
      <c r="J66" s="300">
        <f>SUM(G66/D66)*100</f>
        <v>73.42236571764015</v>
      </c>
      <c r="K66" s="300">
        <v>74.47</v>
      </c>
      <c r="L66" s="300">
        <v>72.47</v>
      </c>
      <c r="M66" s="4"/>
      <c r="N66" s="23"/>
      <c r="O66" s="23"/>
      <c r="P66" s="4"/>
      <c r="Q66" s="19"/>
      <c r="R66" s="4"/>
      <c r="S66" s="4"/>
      <c r="T66" s="14"/>
    </row>
    <row r="67" spans="3:23" s="254" customFormat="1" ht="9.75" customHeight="1">
      <c r="C67" s="260"/>
      <c r="D67" s="301">
        <f>SUM(E67+F67)</f>
        <v>6814</v>
      </c>
      <c r="E67" s="301">
        <v>3251</v>
      </c>
      <c r="F67" s="301">
        <v>3563</v>
      </c>
      <c r="G67" s="301">
        <f>SUM(H67+I67)</f>
        <v>5003</v>
      </c>
      <c r="H67" s="301">
        <v>2422</v>
      </c>
      <c r="I67" s="301">
        <v>2581</v>
      </c>
      <c r="J67" s="261">
        <f>SUM(G67/D67)*100</f>
        <v>73.42236571764015</v>
      </c>
      <c r="K67" s="302">
        <v>74.5</v>
      </c>
      <c r="L67" s="302">
        <v>72.44</v>
      </c>
      <c r="M67" s="259"/>
      <c r="N67" s="259"/>
      <c r="O67" s="259"/>
      <c r="P67" s="259"/>
      <c r="Q67" s="259"/>
      <c r="R67" s="258"/>
      <c r="S67" s="258"/>
      <c r="T67" s="257"/>
      <c r="U67" s="256"/>
      <c r="V67" s="256"/>
      <c r="W67" s="255"/>
    </row>
    <row r="68" spans="2:20" ht="7.5" customHeight="1">
      <c r="B68" s="42"/>
      <c r="C68" s="79"/>
      <c r="D68" s="110"/>
      <c r="E68" s="110"/>
      <c r="F68" s="110"/>
      <c r="G68" s="110"/>
      <c r="H68" s="110"/>
      <c r="I68" s="110"/>
      <c r="J68" s="110"/>
      <c r="K68" s="110"/>
      <c r="L68" s="110"/>
      <c r="M68" s="4"/>
      <c r="N68" s="23"/>
      <c r="O68" s="23"/>
      <c r="P68" s="19"/>
      <c r="Q68" s="19"/>
      <c r="R68" s="4"/>
      <c r="S68" s="4"/>
      <c r="T68" s="14"/>
    </row>
    <row r="69" spans="2:12" ht="9.75" customHeight="1">
      <c r="B69" s="84" t="s">
        <v>529</v>
      </c>
      <c r="C69" s="79"/>
      <c r="D69" s="123">
        <f>SUM(E69:F69)</f>
        <v>9186</v>
      </c>
      <c r="E69" s="123">
        <v>4397</v>
      </c>
      <c r="F69" s="123">
        <v>4789</v>
      </c>
      <c r="G69" s="123">
        <f>SUM(H69:I69)</f>
        <v>6534</v>
      </c>
      <c r="H69" s="123">
        <v>3144</v>
      </c>
      <c r="I69" s="123">
        <v>3390</v>
      </c>
      <c r="J69" s="300">
        <f>SUM(G69/D69)*100</f>
        <v>71.12998040496407</v>
      </c>
      <c r="K69" s="300">
        <v>71.5</v>
      </c>
      <c r="L69" s="300">
        <v>70.79</v>
      </c>
    </row>
    <row r="70" spans="3:23" s="254" customFormat="1" ht="9.75" customHeight="1">
      <c r="C70" s="260"/>
      <c r="D70" s="301">
        <f>SUM(E70+F70)</f>
        <v>9186</v>
      </c>
      <c r="E70" s="301">
        <v>4397</v>
      </c>
      <c r="F70" s="301">
        <v>4789</v>
      </c>
      <c r="G70" s="301">
        <f>SUM(H70+I70)</f>
        <v>6534</v>
      </c>
      <c r="H70" s="301">
        <v>3143</v>
      </c>
      <c r="I70" s="301">
        <v>3391</v>
      </c>
      <c r="J70" s="261">
        <f>SUM(G70/D70)*100</f>
        <v>71.12998040496407</v>
      </c>
      <c r="K70" s="302">
        <v>71.48</v>
      </c>
      <c r="L70" s="302">
        <v>70.81</v>
      </c>
      <c r="M70" s="259"/>
      <c r="N70" s="259"/>
      <c r="O70" s="259"/>
      <c r="P70" s="259"/>
      <c r="Q70" s="259"/>
      <c r="R70" s="258"/>
      <c r="S70" s="258"/>
      <c r="T70" s="257"/>
      <c r="U70" s="256"/>
      <c r="V70" s="256"/>
      <c r="W70" s="255"/>
    </row>
    <row r="71" spans="2:12" ht="7.5" customHeight="1">
      <c r="B71" s="42"/>
      <c r="C71" s="79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2" ht="9.75" customHeight="1">
      <c r="B72" s="84" t="s">
        <v>528</v>
      </c>
      <c r="C72" s="79"/>
      <c r="D72" s="123">
        <f>SUM(E72:F72)</f>
        <v>5601</v>
      </c>
      <c r="E72" s="123">
        <v>2649</v>
      </c>
      <c r="F72" s="123">
        <v>2952</v>
      </c>
      <c r="G72" s="123">
        <f>SUM(H72:I72)</f>
        <v>3841</v>
      </c>
      <c r="H72" s="123">
        <v>1838</v>
      </c>
      <c r="I72" s="123">
        <v>2003</v>
      </c>
      <c r="J72" s="300">
        <f>SUM(G72/D72)*100</f>
        <v>68.57703981431888</v>
      </c>
      <c r="K72" s="300">
        <v>69.38</v>
      </c>
      <c r="L72" s="300">
        <v>67.85</v>
      </c>
    </row>
    <row r="73" spans="3:23" s="254" customFormat="1" ht="9.75" customHeight="1">
      <c r="C73" s="260"/>
      <c r="D73" s="301">
        <f>SUM(E73+F73)</f>
        <v>5601</v>
      </c>
      <c r="E73" s="301">
        <v>2649</v>
      </c>
      <c r="F73" s="301">
        <v>2952</v>
      </c>
      <c r="G73" s="301">
        <f>SUM(H73+I73)</f>
        <v>3840</v>
      </c>
      <c r="H73" s="301">
        <v>1837</v>
      </c>
      <c r="I73" s="301">
        <v>2003</v>
      </c>
      <c r="J73" s="261">
        <f>SUM(G73/D73)*100</f>
        <v>68.55918585966792</v>
      </c>
      <c r="K73" s="302">
        <v>69.35</v>
      </c>
      <c r="L73" s="302">
        <v>67.85</v>
      </c>
      <c r="M73" s="259"/>
      <c r="N73" s="259"/>
      <c r="O73" s="259"/>
      <c r="P73" s="259"/>
      <c r="Q73" s="259"/>
      <c r="R73" s="258"/>
      <c r="S73" s="258"/>
      <c r="T73" s="257"/>
      <c r="U73" s="256"/>
      <c r="V73" s="256"/>
      <c r="W73" s="255"/>
    </row>
    <row r="74" spans="2:12" ht="7.5" customHeight="1">
      <c r="B74" s="42"/>
      <c r="C74" s="79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2:12" ht="9.75" customHeight="1">
      <c r="B75" s="84" t="s">
        <v>527</v>
      </c>
      <c r="C75" s="79"/>
      <c r="D75" s="123">
        <f>SUM(E75:F75)</f>
        <v>6026</v>
      </c>
      <c r="E75" s="123">
        <v>2818</v>
      </c>
      <c r="F75" s="123">
        <v>3208</v>
      </c>
      <c r="G75" s="123">
        <f>SUM(H75:I75)</f>
        <v>4497</v>
      </c>
      <c r="H75" s="123">
        <v>2101</v>
      </c>
      <c r="I75" s="123">
        <v>2396</v>
      </c>
      <c r="J75" s="300">
        <f>SUM(G75/D75)*100</f>
        <v>74.62661798871557</v>
      </c>
      <c r="K75" s="300">
        <v>74.56</v>
      </c>
      <c r="L75" s="300">
        <v>74.69</v>
      </c>
    </row>
    <row r="76" spans="3:23" s="254" customFormat="1" ht="9.75" customHeight="1">
      <c r="C76" s="260"/>
      <c r="D76" s="301">
        <f>SUM(E76+F76)</f>
        <v>6026</v>
      </c>
      <c r="E76" s="301">
        <v>2818</v>
      </c>
      <c r="F76" s="301">
        <v>3208</v>
      </c>
      <c r="G76" s="301">
        <f>SUM(H76+I76)</f>
        <v>4497</v>
      </c>
      <c r="H76" s="301">
        <v>2101</v>
      </c>
      <c r="I76" s="301">
        <v>2396</v>
      </c>
      <c r="J76" s="261">
        <f>SUM(G76/D76)*100</f>
        <v>74.62661798871557</v>
      </c>
      <c r="K76" s="302">
        <v>74.56</v>
      </c>
      <c r="L76" s="302">
        <v>74.69</v>
      </c>
      <c r="M76" s="259"/>
      <c r="N76" s="259"/>
      <c r="O76" s="259"/>
      <c r="P76" s="259"/>
      <c r="Q76" s="259"/>
      <c r="R76" s="258"/>
      <c r="S76" s="258"/>
      <c r="T76" s="257"/>
      <c r="U76" s="256"/>
      <c r="V76" s="256"/>
      <c r="W76" s="255"/>
    </row>
    <row r="77" spans="2:12" ht="7.5" customHeight="1">
      <c r="B77" s="42"/>
      <c r="C77" s="79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2:12" ht="9.75" customHeight="1">
      <c r="B78" s="84" t="s">
        <v>526</v>
      </c>
      <c r="C78" s="79"/>
      <c r="D78" s="123">
        <f>SUM(E78:F78)</f>
        <v>4574</v>
      </c>
      <c r="E78" s="123">
        <v>2169</v>
      </c>
      <c r="F78" s="123">
        <v>2405</v>
      </c>
      <c r="G78" s="123">
        <f>SUM(H78:I78)</f>
        <v>3251</v>
      </c>
      <c r="H78" s="123">
        <v>1559</v>
      </c>
      <c r="I78" s="123">
        <v>1692</v>
      </c>
      <c r="J78" s="300">
        <f>SUM(G78/D78)*100</f>
        <v>71.0756449497158</v>
      </c>
      <c r="K78" s="300">
        <v>71.88</v>
      </c>
      <c r="L78" s="300">
        <v>70.35</v>
      </c>
    </row>
    <row r="79" spans="3:23" s="254" customFormat="1" ht="9.75" customHeight="1">
      <c r="C79" s="260"/>
      <c r="D79" s="301">
        <f>SUM(E79+F79)</f>
        <v>4574</v>
      </c>
      <c r="E79" s="301">
        <v>2169</v>
      </c>
      <c r="F79" s="301">
        <v>2405</v>
      </c>
      <c r="G79" s="301">
        <f>SUM(H79+I79)</f>
        <v>3250</v>
      </c>
      <c r="H79" s="301">
        <v>1560</v>
      </c>
      <c r="I79" s="301">
        <v>1690</v>
      </c>
      <c r="J79" s="261">
        <f>SUM(G79/D79)*100</f>
        <v>71.05378224748578</v>
      </c>
      <c r="K79" s="302">
        <v>71.92</v>
      </c>
      <c r="L79" s="302">
        <v>70.27</v>
      </c>
      <c r="M79" s="259"/>
      <c r="N79" s="259"/>
      <c r="O79" s="259"/>
      <c r="P79" s="259"/>
      <c r="Q79" s="259"/>
      <c r="R79" s="258"/>
      <c r="S79" s="258"/>
      <c r="T79" s="257"/>
      <c r="U79" s="256"/>
      <c r="V79" s="256"/>
      <c r="W79" s="255"/>
    </row>
    <row r="80" spans="2:12" ht="7.5" customHeight="1">
      <c r="B80" s="42"/>
      <c r="C80" s="79"/>
      <c r="D80" s="110"/>
      <c r="E80" s="110"/>
      <c r="F80" s="110"/>
      <c r="G80" s="110"/>
      <c r="H80" s="110"/>
      <c r="I80" s="110"/>
      <c r="J80" s="110"/>
      <c r="K80" s="110"/>
      <c r="L80" s="110"/>
    </row>
    <row r="81" spans="2:12" ht="9.75" customHeight="1">
      <c r="B81" s="84" t="s">
        <v>525</v>
      </c>
      <c r="C81" s="79"/>
      <c r="D81" s="123">
        <f>SUM(E81:F81)</f>
        <v>2124</v>
      </c>
      <c r="E81" s="304">
        <v>1028</v>
      </c>
      <c r="F81" s="304">
        <v>1096</v>
      </c>
      <c r="G81" s="123">
        <f>SUM(H81:I81)</f>
        <v>1513</v>
      </c>
      <c r="H81" s="305">
        <v>729</v>
      </c>
      <c r="I81" s="305">
        <v>784</v>
      </c>
      <c r="J81" s="300">
        <f>SUM(G81/D81)*100</f>
        <v>71.23352165725048</v>
      </c>
      <c r="K81" s="300">
        <v>70.91</v>
      </c>
      <c r="L81" s="300">
        <v>71.53</v>
      </c>
    </row>
    <row r="82" spans="3:23" s="254" customFormat="1" ht="9.75" customHeight="1">
      <c r="C82" s="260"/>
      <c r="D82" s="301">
        <f>SUM(E82+F82)</f>
        <v>2124</v>
      </c>
      <c r="E82" s="301">
        <v>1028</v>
      </c>
      <c r="F82" s="301">
        <v>1096</v>
      </c>
      <c r="G82" s="301">
        <f>SUM(H82+I82)</f>
        <v>1513</v>
      </c>
      <c r="H82" s="301">
        <v>729</v>
      </c>
      <c r="I82" s="301">
        <v>784</v>
      </c>
      <c r="J82" s="261">
        <f>SUM(G82/D82)*100</f>
        <v>71.23352165725048</v>
      </c>
      <c r="K82" s="302">
        <v>70.91</v>
      </c>
      <c r="L82" s="302">
        <v>71.53</v>
      </c>
      <c r="M82" s="259"/>
      <c r="N82" s="259"/>
      <c r="O82" s="259"/>
      <c r="P82" s="259"/>
      <c r="Q82" s="259"/>
      <c r="R82" s="258"/>
      <c r="S82" s="258"/>
      <c r="T82" s="257"/>
      <c r="U82" s="256"/>
      <c r="V82" s="256"/>
      <c r="W82" s="255"/>
    </row>
    <row r="83" spans="2:12" ht="7.5" customHeight="1">
      <c r="B83" s="42"/>
      <c r="C83" s="79"/>
      <c r="D83" s="110"/>
      <c r="E83" s="110"/>
      <c r="F83" s="110"/>
      <c r="G83" s="110"/>
      <c r="H83" s="110"/>
      <c r="I83" s="110"/>
      <c r="J83" s="110"/>
      <c r="K83" s="110"/>
      <c r="L83" s="110"/>
    </row>
    <row r="84" spans="2:12" ht="9.75" customHeight="1">
      <c r="B84" s="84" t="s">
        <v>524</v>
      </c>
      <c r="C84" s="79"/>
      <c r="D84" s="123">
        <f>SUM(E84:F84)</f>
        <v>4705</v>
      </c>
      <c r="E84" s="123">
        <v>2383</v>
      </c>
      <c r="F84" s="123">
        <v>2322</v>
      </c>
      <c r="G84" s="123">
        <f>SUM(H84:I84)</f>
        <v>3195</v>
      </c>
      <c r="H84" s="123">
        <v>1581</v>
      </c>
      <c r="I84" s="123">
        <v>1614</v>
      </c>
      <c r="J84" s="300">
        <f>SUM(G84/D84)*100</f>
        <v>67.90648246546228</v>
      </c>
      <c r="K84" s="300">
        <v>66.34</v>
      </c>
      <c r="L84" s="300">
        <v>69.51</v>
      </c>
    </row>
    <row r="85" spans="3:23" s="254" customFormat="1" ht="9.75" customHeight="1">
      <c r="C85" s="260"/>
      <c r="D85" s="301">
        <f>SUM(E85+F85)</f>
        <v>4705</v>
      </c>
      <c r="E85" s="301">
        <v>2383</v>
      </c>
      <c r="F85" s="301">
        <v>2322</v>
      </c>
      <c r="G85" s="301">
        <f>SUM(H85+I85)</f>
        <v>3195</v>
      </c>
      <c r="H85" s="301">
        <v>1581</v>
      </c>
      <c r="I85" s="301">
        <v>1614</v>
      </c>
      <c r="J85" s="261">
        <f>SUM(G85/D85)*100</f>
        <v>67.90648246546228</v>
      </c>
      <c r="K85" s="302">
        <v>66.34</v>
      </c>
      <c r="L85" s="302">
        <v>69.51</v>
      </c>
      <c r="M85" s="259"/>
      <c r="N85" s="259"/>
      <c r="O85" s="259"/>
      <c r="P85" s="259"/>
      <c r="Q85" s="259"/>
      <c r="R85" s="258"/>
      <c r="S85" s="258"/>
      <c r="T85" s="257"/>
      <c r="U85" s="256"/>
      <c r="V85" s="256"/>
      <c r="W85" s="255"/>
    </row>
    <row r="86" spans="2:12" ht="7.5" customHeight="1">
      <c r="B86" s="42"/>
      <c r="C86" s="79"/>
      <c r="D86" s="110"/>
      <c r="E86" s="110"/>
      <c r="F86" s="110"/>
      <c r="G86" s="110"/>
      <c r="H86" s="110"/>
      <c r="I86" s="110"/>
      <c r="J86" s="110"/>
      <c r="K86" s="110"/>
      <c r="L86" s="110"/>
    </row>
    <row r="87" spans="2:12" ht="9.75" customHeight="1">
      <c r="B87" s="124" t="s">
        <v>352</v>
      </c>
      <c r="C87" s="79"/>
      <c r="D87" s="306">
        <f>SUM(E87:F87)</f>
        <v>714</v>
      </c>
      <c r="E87" s="306">
        <v>379</v>
      </c>
      <c r="F87" s="306">
        <v>335</v>
      </c>
      <c r="G87" s="306">
        <f>SUM(H87:I87)</f>
        <v>281</v>
      </c>
      <c r="H87" s="306">
        <v>157</v>
      </c>
      <c r="I87" s="306">
        <v>124</v>
      </c>
      <c r="J87" s="307">
        <f>SUM(G87/D87)*100</f>
        <v>39.35574229691877</v>
      </c>
      <c r="K87" s="306">
        <v>41.42</v>
      </c>
      <c r="L87" s="306">
        <v>37.01</v>
      </c>
    </row>
    <row r="88" spans="3:23" s="254" customFormat="1" ht="9.75" customHeight="1">
      <c r="C88" s="260"/>
      <c r="D88" s="301">
        <f>SUM(E88+F88)</f>
        <v>714</v>
      </c>
      <c r="E88" s="301">
        <v>379</v>
      </c>
      <c r="F88" s="301">
        <v>335</v>
      </c>
      <c r="G88" s="301">
        <f>SUM(H88+I88)</f>
        <v>263</v>
      </c>
      <c r="H88" s="301">
        <v>147</v>
      </c>
      <c r="I88" s="301">
        <v>116</v>
      </c>
      <c r="J88" s="261">
        <f>SUM(G88/D88)*100</f>
        <v>36.83473389355743</v>
      </c>
      <c r="K88" s="302">
        <v>38.79</v>
      </c>
      <c r="L88" s="302">
        <v>34.63</v>
      </c>
      <c r="M88" s="259"/>
      <c r="N88" s="259"/>
      <c r="O88" s="259"/>
      <c r="P88" s="259"/>
      <c r="Q88" s="259"/>
      <c r="R88" s="258"/>
      <c r="S88" s="258"/>
      <c r="T88" s="257"/>
      <c r="U88" s="256"/>
      <c r="V88" s="256"/>
      <c r="W88" s="255"/>
    </row>
    <row r="89" spans="1:12" ht="5.25" customHeight="1">
      <c r="A89" s="76"/>
      <c r="B89" s="76"/>
      <c r="C89" s="77"/>
      <c r="D89" s="76"/>
      <c r="E89" s="76"/>
      <c r="F89" s="76"/>
      <c r="G89" s="76"/>
      <c r="H89" s="76"/>
      <c r="I89" s="76"/>
      <c r="J89" s="76"/>
      <c r="K89" s="125"/>
      <c r="L89" s="76"/>
    </row>
    <row r="90" ht="12">
      <c r="A90" s="44" t="s">
        <v>169</v>
      </c>
    </row>
  </sheetData>
  <sheetProtection/>
  <mergeCells count="6">
    <mergeCell ref="A1:L1"/>
    <mergeCell ref="J3:L3"/>
    <mergeCell ref="D4:F4"/>
    <mergeCell ref="G4:I4"/>
    <mergeCell ref="J4:L4"/>
    <mergeCell ref="B4:B5"/>
  </mergeCells>
  <printOptions/>
  <pageMargins left="0.7874015748031497" right="0" top="0.7874015748031497" bottom="0.1968503937007874" header="0.3937007874015748" footer="0.1968503937007874"/>
  <pageSetup firstPageNumber="187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90"/>
  <sheetViews>
    <sheetView zoomScalePageLayoutView="0" workbookViewId="0" topLeftCell="A1">
      <selection activeCell="U17" sqref="U17"/>
    </sheetView>
  </sheetViews>
  <sheetFormatPr defaultColWidth="15.625" defaultRowHeight="13.5"/>
  <cols>
    <col min="1" max="1" width="2.25390625" style="7" customWidth="1"/>
    <col min="2" max="2" width="12.875" style="7" customWidth="1"/>
    <col min="3" max="3" width="2.25390625" style="7" customWidth="1"/>
    <col min="4" max="9" width="7.625" style="7" customWidth="1"/>
    <col min="10" max="10" width="7.50390625" style="7" bestFit="1" customWidth="1"/>
    <col min="11" max="11" width="7.625" style="10" customWidth="1"/>
    <col min="12" max="12" width="7.625" style="7" customWidth="1"/>
    <col min="13" max="14" width="2.00390625" style="7" customWidth="1"/>
    <col min="15" max="15" width="2.125" style="7" customWidth="1"/>
    <col min="16" max="46" width="2.00390625" style="7" customWidth="1"/>
    <col min="47" max="47" width="2.125" style="7" customWidth="1"/>
    <col min="48" max="56" width="2.00390625" style="7" customWidth="1"/>
    <col min="57" max="61" width="1.37890625" style="7" customWidth="1"/>
    <col min="62" max="62" width="2.125" style="7" customWidth="1"/>
    <col min="63" max="72" width="1.37890625" style="7" customWidth="1"/>
    <col min="73" max="16384" width="15.625" style="7" customWidth="1"/>
  </cols>
  <sheetData>
    <row r="1" spans="2:60" ht="18" customHeight="1">
      <c r="B1" s="2"/>
      <c r="C1" s="2"/>
      <c r="D1" s="378" t="s">
        <v>657</v>
      </c>
      <c r="E1" s="378"/>
      <c r="F1" s="378"/>
      <c r="G1" s="378"/>
      <c r="H1" s="378"/>
      <c r="I1" s="378"/>
      <c r="J1" s="378"/>
      <c r="K1" s="378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4:12" ht="15" customHeight="1">
      <c r="D2" s="8"/>
      <c r="E2" s="8"/>
      <c r="F2" s="8"/>
      <c r="G2" s="8"/>
      <c r="H2" s="8"/>
      <c r="I2" s="8"/>
      <c r="J2" s="8"/>
      <c r="K2" s="8"/>
      <c r="L2" s="8"/>
    </row>
    <row r="3" spans="1:51" ht="15" customHeight="1" thickBot="1">
      <c r="A3" s="57" t="s">
        <v>170</v>
      </c>
      <c r="E3" s="9"/>
      <c r="J3" s="376" t="s">
        <v>575</v>
      </c>
      <c r="K3" s="376"/>
      <c r="L3" s="376"/>
      <c r="M3" s="59"/>
      <c r="N3" s="59"/>
      <c r="O3" s="59"/>
      <c r="P3" s="59"/>
      <c r="AA3" s="44"/>
      <c r="AG3" s="9"/>
      <c r="AM3" s="21"/>
      <c r="AY3" s="21"/>
    </row>
    <row r="4" spans="1:60" ht="12" customHeight="1">
      <c r="A4" s="74"/>
      <c r="B4" s="329" t="s">
        <v>345</v>
      </c>
      <c r="C4" s="75"/>
      <c r="D4" s="335" t="s">
        <v>346</v>
      </c>
      <c r="E4" s="374"/>
      <c r="F4" s="375"/>
      <c r="G4" s="335" t="s">
        <v>347</v>
      </c>
      <c r="H4" s="374"/>
      <c r="I4" s="375"/>
      <c r="J4" s="335" t="s">
        <v>348</v>
      </c>
      <c r="K4" s="374"/>
      <c r="L4" s="37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2" customHeight="1">
      <c r="A5" s="76"/>
      <c r="B5" s="331"/>
      <c r="C5" s="77"/>
      <c r="D5" s="67" t="s">
        <v>498</v>
      </c>
      <c r="E5" s="67" t="s">
        <v>491</v>
      </c>
      <c r="F5" s="67" t="s">
        <v>492</v>
      </c>
      <c r="G5" s="67" t="s">
        <v>498</v>
      </c>
      <c r="H5" s="67" t="s">
        <v>491</v>
      </c>
      <c r="I5" s="66" t="s">
        <v>492</v>
      </c>
      <c r="J5" s="78" t="s">
        <v>349</v>
      </c>
      <c r="K5" s="78" t="s">
        <v>491</v>
      </c>
      <c r="L5" s="78" t="s">
        <v>492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2:60" ht="9.75" customHeight="1">
      <c r="B6" s="28" t="s">
        <v>350</v>
      </c>
      <c r="C6" s="122"/>
      <c r="D6" s="274">
        <f aca="true" t="shared" si="0" ref="D6:I6">D9+D12+D15+D18+D21+D24+D27+D30+D33+D36+D39+D42+D45+D48+D51+D54+D57+D60+D63+D66+D69+D72+D75+D78+D81+D84+D87</f>
        <v>159389</v>
      </c>
      <c r="E6" s="274">
        <f t="shared" si="0"/>
        <v>75774</v>
      </c>
      <c r="F6" s="274">
        <f t="shared" si="0"/>
        <v>83615</v>
      </c>
      <c r="G6" s="274">
        <f t="shared" si="0"/>
        <v>101286</v>
      </c>
      <c r="H6" s="274">
        <f t="shared" si="0"/>
        <v>48654</v>
      </c>
      <c r="I6" s="274">
        <f t="shared" si="0"/>
        <v>52632</v>
      </c>
      <c r="J6" s="273">
        <f aca="true" t="shared" si="1" ref="J6:L7">SUM(G6/D6)*100</f>
        <v>63.54641788329182</v>
      </c>
      <c r="K6" s="273">
        <f t="shared" si="1"/>
        <v>64.20935941087971</v>
      </c>
      <c r="L6" s="273">
        <f t="shared" si="1"/>
        <v>62.94564372421216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9"/>
      <c r="BD6" s="29"/>
      <c r="BE6" s="29"/>
      <c r="BF6" s="29"/>
      <c r="BG6" s="29"/>
      <c r="BH6" s="29"/>
    </row>
    <row r="7" spans="2:60" ht="9.75" customHeight="1">
      <c r="B7" s="14"/>
      <c r="C7" s="79"/>
      <c r="D7" s="272">
        <f>SUM(E7:F7)</f>
        <v>159389</v>
      </c>
      <c r="E7" s="272">
        <f>E10+E13+E16+E19+E22+E25+E28+E31+E34+E37+E40+E43+E46+E49+E52+E55+E58+E61+E64+E67+E70+E73+E76+E79+E82+E85+E88</f>
        <v>75774</v>
      </c>
      <c r="F7" s="272">
        <f>F10+F13+F16+F19+F22+F25+F28+F31+F34+F37+F40+F43+F46+F49+F52+F55+F58+F61+F64+F67+F70+F73+F76+F79+F82+F85+F88</f>
        <v>83615</v>
      </c>
      <c r="G7" s="272">
        <f>SUM(H7:I7)</f>
        <v>101276</v>
      </c>
      <c r="H7" s="272">
        <f>H10+H13+H16+H19+H22+H25+H28+H31+H34+H37+H40+H43+H46+H49+H52+H55+H58+H61+H64+H67+H70+H73+H76+H79+H82+H85+H88</f>
        <v>48640</v>
      </c>
      <c r="I7" s="272">
        <f>I10+I13+I16+I19+I22+I25+I28+I31+I34+I37+I40+I43+I46+I49+I52+I55+I58+I61+I64+I67+I70+I73+I76+I79+I82+I85+I88</f>
        <v>52636</v>
      </c>
      <c r="J7" s="271">
        <f t="shared" si="1"/>
        <v>63.54014392461211</v>
      </c>
      <c r="K7" s="271">
        <f t="shared" si="1"/>
        <v>64.1908834164753</v>
      </c>
      <c r="L7" s="271">
        <f t="shared" si="1"/>
        <v>62.95042755486456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2:60" ht="7.5" customHeight="1">
      <c r="B8" s="42"/>
      <c r="C8" s="79"/>
      <c r="D8" s="126"/>
      <c r="E8" s="109"/>
      <c r="F8" s="109"/>
      <c r="G8" s="109"/>
      <c r="H8" s="109"/>
      <c r="I8" s="109"/>
      <c r="J8" s="109"/>
      <c r="K8" s="109"/>
      <c r="L8" s="10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2:44" ht="9.75" customHeight="1">
      <c r="B9" s="32" t="s">
        <v>351</v>
      </c>
      <c r="C9" s="79"/>
      <c r="D9" s="265">
        <f>SUM(E9:F9)</f>
        <v>8615</v>
      </c>
      <c r="E9" s="264">
        <v>4094</v>
      </c>
      <c r="F9" s="264">
        <v>4521</v>
      </c>
      <c r="G9" s="264">
        <f>SUM(H9:I9)</f>
        <v>5674</v>
      </c>
      <c r="H9" s="264">
        <v>2708</v>
      </c>
      <c r="I9" s="264">
        <v>2966</v>
      </c>
      <c r="J9" s="263">
        <v>65.86</v>
      </c>
      <c r="K9" s="263">
        <f>SUM(H9/E9)*100</f>
        <v>66.14557889594529</v>
      </c>
      <c r="L9" s="263">
        <f>SUM(I9/F9)*100</f>
        <v>65.60495465604954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ht="9.75" customHeight="1">
      <c r="C10" s="79"/>
      <c r="D10" s="262">
        <f>SUM(E10:F10)</f>
        <v>8615</v>
      </c>
      <c r="E10" s="262">
        <f>E9</f>
        <v>4094</v>
      </c>
      <c r="F10" s="262">
        <f>F9</f>
        <v>4521</v>
      </c>
      <c r="G10" s="262">
        <f>SUM(H10:I10)</f>
        <v>5672</v>
      </c>
      <c r="H10" s="262">
        <v>2706</v>
      </c>
      <c r="I10" s="262">
        <v>2966</v>
      </c>
      <c r="J10" s="261">
        <f>SUM(G10/D10)*100</f>
        <v>65.83865351131747</v>
      </c>
      <c r="K10" s="261">
        <f>SUM(H10/E10)*100</f>
        <v>66.09672691744015</v>
      </c>
      <c r="L10" s="261">
        <f>SUM(I10/F10)*100</f>
        <v>65.60495465604954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9"/>
      <c r="AH10" s="19"/>
      <c r="AI10" s="19"/>
      <c r="AJ10" s="19"/>
      <c r="AK10" s="19"/>
      <c r="AL10" s="19"/>
      <c r="AM10" s="4"/>
      <c r="AN10" s="4"/>
      <c r="AO10" s="4"/>
      <c r="AP10" s="4"/>
      <c r="AQ10" s="4"/>
      <c r="AR10" s="4"/>
    </row>
    <row r="11" spans="3:44" ht="6.75" customHeight="1">
      <c r="C11" s="79"/>
      <c r="D11" s="126"/>
      <c r="E11" s="109"/>
      <c r="F11" s="109"/>
      <c r="G11" s="109"/>
      <c r="H11" s="109"/>
      <c r="I11" s="109"/>
      <c r="J11" s="109"/>
      <c r="K11" s="109"/>
      <c r="L11" s="10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 ht="9.75" customHeight="1">
      <c r="B12" s="84" t="s">
        <v>574</v>
      </c>
      <c r="C12" s="79"/>
      <c r="D12" s="265">
        <f>SUM(E12:F12)</f>
        <v>8087</v>
      </c>
      <c r="E12" s="264">
        <v>4012</v>
      </c>
      <c r="F12" s="264">
        <v>4075</v>
      </c>
      <c r="G12" s="264">
        <f>SUM(H12:I12)</f>
        <v>4857</v>
      </c>
      <c r="H12" s="264">
        <v>2401</v>
      </c>
      <c r="I12" s="264">
        <v>2456</v>
      </c>
      <c r="J12" s="263">
        <f aca="true" t="shared" si="2" ref="J12:L13">SUM(G12/D12)*100</f>
        <v>60.05935451959936</v>
      </c>
      <c r="K12" s="263">
        <f t="shared" si="2"/>
        <v>59.84546360917248</v>
      </c>
      <c r="L12" s="263">
        <f t="shared" si="2"/>
        <v>60.269938650306756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3:60" ht="9.75" customHeight="1">
      <c r="C13" s="79"/>
      <c r="D13" s="262">
        <f>SUM(E13:F13)</f>
        <v>8087</v>
      </c>
      <c r="E13" s="262">
        <f>E12</f>
        <v>4012</v>
      </c>
      <c r="F13" s="262">
        <f>F12</f>
        <v>4075</v>
      </c>
      <c r="G13" s="262">
        <f>SUM(H13:I13)</f>
        <v>4854</v>
      </c>
      <c r="H13" s="262">
        <v>2398</v>
      </c>
      <c r="I13" s="262">
        <v>2456</v>
      </c>
      <c r="J13" s="261">
        <f t="shared" si="2"/>
        <v>60.022257944849756</v>
      </c>
      <c r="K13" s="261">
        <f t="shared" si="2"/>
        <v>59.77068793619142</v>
      </c>
      <c r="L13" s="261">
        <f t="shared" si="2"/>
        <v>60.269938650306756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3:44" ht="6.75" customHeight="1">
      <c r="C14" s="79"/>
      <c r="D14" s="126"/>
      <c r="E14" s="109"/>
      <c r="F14" s="109"/>
      <c r="G14" s="109"/>
      <c r="H14" s="109"/>
      <c r="I14" s="109"/>
      <c r="J14" s="109"/>
      <c r="K14" s="109"/>
      <c r="L14" s="10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0"/>
      <c r="AH14" s="30"/>
      <c r="AI14" s="30"/>
      <c r="AJ14" s="30"/>
      <c r="AK14" s="30"/>
      <c r="AL14" s="30"/>
      <c r="AM14" s="24"/>
      <c r="AN14" s="24"/>
      <c r="AO14" s="24"/>
      <c r="AP14" s="24"/>
      <c r="AQ14" s="24"/>
      <c r="AR14" s="24"/>
    </row>
    <row r="15" spans="2:53" ht="9.75" customHeight="1">
      <c r="B15" s="84" t="s">
        <v>573</v>
      </c>
      <c r="C15" s="79"/>
      <c r="D15" s="265">
        <f>SUM(E15:F15)</f>
        <v>7498</v>
      </c>
      <c r="E15" s="127">
        <v>3589</v>
      </c>
      <c r="F15" s="127">
        <v>3909</v>
      </c>
      <c r="G15" s="264">
        <f>SUM(H15:I15)</f>
        <v>4811</v>
      </c>
      <c r="H15" s="127">
        <v>2336</v>
      </c>
      <c r="I15" s="127">
        <v>2475</v>
      </c>
      <c r="J15" s="263">
        <f aca="true" t="shared" si="3" ref="J15:L16">SUM(G15/D15)*100</f>
        <v>64.16377700720192</v>
      </c>
      <c r="K15" s="263">
        <f t="shared" si="3"/>
        <v>65.08776818055169</v>
      </c>
      <c r="L15" s="263">
        <f t="shared" si="3"/>
        <v>63.31542594013815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BA15" s="21"/>
    </row>
    <row r="16" spans="3:60" ht="9.75" customHeight="1">
      <c r="C16" s="79"/>
      <c r="D16" s="262">
        <f>SUM(E16:F16)</f>
        <v>7498</v>
      </c>
      <c r="E16" s="262">
        <f>E15</f>
        <v>3589</v>
      </c>
      <c r="F16" s="262">
        <f>F15</f>
        <v>3909</v>
      </c>
      <c r="G16" s="270">
        <f>SUM(H16:I16)</f>
        <v>4811</v>
      </c>
      <c r="H16" s="262">
        <v>2336</v>
      </c>
      <c r="I16" s="262">
        <v>2475</v>
      </c>
      <c r="J16" s="261">
        <f t="shared" si="3"/>
        <v>64.16377700720192</v>
      </c>
      <c r="K16" s="261">
        <f t="shared" si="3"/>
        <v>65.08776818055169</v>
      </c>
      <c r="L16" s="261">
        <f t="shared" si="3"/>
        <v>63.31542594013815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3:60" ht="6.75" customHeight="1">
      <c r="C17" s="79"/>
      <c r="D17" s="126"/>
      <c r="E17" s="109"/>
      <c r="F17" s="109"/>
      <c r="G17" s="109"/>
      <c r="H17" s="109"/>
      <c r="I17" s="109"/>
      <c r="J17" s="109"/>
      <c r="K17" s="109"/>
      <c r="L17" s="10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2:60" ht="9.75" customHeight="1">
      <c r="B18" s="84" t="s">
        <v>572</v>
      </c>
      <c r="C18" s="79"/>
      <c r="D18" s="265">
        <f>SUM(E18:F18)</f>
        <v>4489</v>
      </c>
      <c r="E18" s="127">
        <v>2188</v>
      </c>
      <c r="F18" s="127">
        <v>2301</v>
      </c>
      <c r="G18" s="264">
        <f>SUM(H18:I18)</f>
        <v>2785</v>
      </c>
      <c r="H18" s="127">
        <v>1354</v>
      </c>
      <c r="I18" s="127">
        <v>1431</v>
      </c>
      <c r="J18" s="263">
        <f aca="true" t="shared" si="4" ref="J18:L19">SUM(G18/D18)*100</f>
        <v>62.04054355090221</v>
      </c>
      <c r="K18" s="263">
        <f t="shared" si="4"/>
        <v>61.88299817184644</v>
      </c>
      <c r="L18" s="263">
        <f t="shared" si="4"/>
        <v>62.190352020860495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1"/>
      <c r="AL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3:60" ht="9.75" customHeight="1">
      <c r="C19" s="79"/>
      <c r="D19" s="262">
        <f>SUM(E19:F19)</f>
        <v>4489</v>
      </c>
      <c r="E19" s="262">
        <f>E18</f>
        <v>2188</v>
      </c>
      <c r="F19" s="262">
        <f>F18</f>
        <v>2301</v>
      </c>
      <c r="G19" s="262">
        <f>SUM(H19:I19)</f>
        <v>2785</v>
      </c>
      <c r="H19" s="262">
        <v>1354</v>
      </c>
      <c r="I19" s="262">
        <v>1431</v>
      </c>
      <c r="J19" s="261">
        <f t="shared" si="4"/>
        <v>62.04054355090221</v>
      </c>
      <c r="K19" s="261">
        <f t="shared" si="4"/>
        <v>61.88299817184644</v>
      </c>
      <c r="L19" s="261">
        <f t="shared" si="4"/>
        <v>62.190352020860495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9"/>
      <c r="BD19" s="29"/>
      <c r="BE19" s="29"/>
      <c r="BF19" s="19"/>
      <c r="BG19" s="19"/>
      <c r="BH19" s="19"/>
    </row>
    <row r="20" spans="3:60" ht="6.75" customHeight="1">
      <c r="C20" s="79"/>
      <c r="D20" s="126"/>
      <c r="E20" s="109"/>
      <c r="F20" s="109"/>
      <c r="G20" s="109"/>
      <c r="H20" s="109"/>
      <c r="I20" s="109"/>
      <c r="J20" s="109"/>
      <c r="K20" s="109"/>
      <c r="L20" s="109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9"/>
      <c r="BD20" s="29"/>
      <c r="BE20" s="29"/>
      <c r="BF20" s="19"/>
      <c r="BG20" s="19"/>
      <c r="BH20" s="19"/>
    </row>
    <row r="21" spans="2:60" ht="9.75" customHeight="1">
      <c r="B21" s="84" t="s">
        <v>571</v>
      </c>
      <c r="C21" s="79"/>
      <c r="D21" s="265">
        <f>SUM(E21:F21)</f>
        <v>3817</v>
      </c>
      <c r="E21" s="127">
        <v>1771</v>
      </c>
      <c r="F21" s="127">
        <v>2046</v>
      </c>
      <c r="G21" s="264">
        <f>SUM(H21:I21)</f>
        <v>2492</v>
      </c>
      <c r="H21" s="127">
        <v>1179</v>
      </c>
      <c r="I21" s="127">
        <v>1313</v>
      </c>
      <c r="J21" s="263">
        <f aca="true" t="shared" si="5" ref="J21:L22">SUM(G21/D21)*100</f>
        <v>65.28687450877652</v>
      </c>
      <c r="K21" s="263">
        <f t="shared" si="5"/>
        <v>66.5725578769057</v>
      </c>
      <c r="L21" s="263">
        <f t="shared" si="5"/>
        <v>64.17399804496578</v>
      </c>
      <c r="M21" s="19"/>
      <c r="N21" s="1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0"/>
      <c r="AJ21" s="30"/>
      <c r="AK21" s="30"/>
      <c r="AL21" s="30"/>
      <c r="AM21" s="30"/>
      <c r="AN21" s="24"/>
      <c r="AO21" s="24"/>
      <c r="AP21" s="24"/>
      <c r="AQ21" s="24"/>
      <c r="AR21" s="24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9"/>
      <c r="BD21" s="29"/>
      <c r="BE21" s="29"/>
      <c r="BF21" s="19"/>
      <c r="BG21" s="19"/>
      <c r="BH21" s="19"/>
    </row>
    <row r="22" spans="3:60" ht="9.75" customHeight="1">
      <c r="C22" s="79"/>
      <c r="D22" s="262">
        <f>SUM(E22:F22)</f>
        <v>3817</v>
      </c>
      <c r="E22" s="262">
        <f>E21</f>
        <v>1771</v>
      </c>
      <c r="F22" s="262">
        <f>F21</f>
        <v>2046</v>
      </c>
      <c r="G22" s="262">
        <f>SUM(H22:I22)</f>
        <v>2492</v>
      </c>
      <c r="H22" s="262">
        <v>1179</v>
      </c>
      <c r="I22" s="262">
        <v>1313</v>
      </c>
      <c r="J22" s="261">
        <f t="shared" si="5"/>
        <v>65.28687450877652</v>
      </c>
      <c r="K22" s="261">
        <f t="shared" si="5"/>
        <v>66.5725578769057</v>
      </c>
      <c r="L22" s="261">
        <f t="shared" si="5"/>
        <v>64.17399804496578</v>
      </c>
      <c r="M22" s="19"/>
      <c r="N22" s="19"/>
      <c r="O22" s="13"/>
      <c r="Q22" s="19"/>
      <c r="R22" s="19"/>
      <c r="S22" s="19"/>
      <c r="T22" s="13"/>
      <c r="W22" s="19"/>
      <c r="X22" s="19"/>
      <c r="Y22" s="13"/>
      <c r="AA22" s="19"/>
      <c r="AB22" s="19"/>
      <c r="AC22" s="19"/>
      <c r="AD22" s="13"/>
      <c r="AF22" s="19"/>
      <c r="AG22" s="19"/>
      <c r="AH22" s="19"/>
      <c r="AI22" s="13"/>
      <c r="AK22" s="19"/>
      <c r="AL22" s="19"/>
      <c r="AM22" s="19"/>
      <c r="AN22" s="13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3:60" ht="6.75" customHeight="1">
      <c r="C23" s="79"/>
      <c r="D23" s="126"/>
      <c r="E23" s="109"/>
      <c r="F23" s="109"/>
      <c r="G23" s="109"/>
      <c r="H23" s="109"/>
      <c r="I23" s="109"/>
      <c r="J23" s="109"/>
      <c r="K23" s="109"/>
      <c r="L23" s="109"/>
      <c r="M23" s="14"/>
      <c r="N23" s="1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2:60" ht="9.75" customHeight="1">
      <c r="B24" s="84" t="s">
        <v>570</v>
      </c>
      <c r="C24" s="79"/>
      <c r="D24" s="265">
        <f>SUM(E24:F24)</f>
        <v>5933</v>
      </c>
      <c r="E24" s="127">
        <v>2732</v>
      </c>
      <c r="F24" s="127">
        <v>3201</v>
      </c>
      <c r="G24" s="264">
        <f>SUM(H24:I24)</f>
        <v>3657</v>
      </c>
      <c r="H24" s="127">
        <v>1694</v>
      </c>
      <c r="I24" s="127">
        <v>1963</v>
      </c>
      <c r="J24" s="263">
        <f aca="true" t="shared" si="6" ref="J24:L25">SUM(G24/D24)*100</f>
        <v>61.63829428619585</v>
      </c>
      <c r="K24" s="263">
        <f t="shared" si="6"/>
        <v>62.005856515373345</v>
      </c>
      <c r="L24" s="263">
        <f t="shared" si="6"/>
        <v>61.3245860668541</v>
      </c>
      <c r="M24" s="14"/>
      <c r="N24" s="1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3:44" ht="9.75" customHeight="1">
      <c r="C25" s="79"/>
      <c r="D25" s="262">
        <f>SUM(E25:F25)</f>
        <v>5933</v>
      </c>
      <c r="E25" s="262">
        <f>E24</f>
        <v>2732</v>
      </c>
      <c r="F25" s="262">
        <f>F24</f>
        <v>3201</v>
      </c>
      <c r="G25" s="262">
        <f>SUM(H25:I25)</f>
        <v>3656</v>
      </c>
      <c r="H25" s="262">
        <v>1694</v>
      </c>
      <c r="I25" s="262">
        <v>1962</v>
      </c>
      <c r="J25" s="261">
        <f t="shared" si="6"/>
        <v>61.62143940670825</v>
      </c>
      <c r="K25" s="261">
        <f t="shared" si="6"/>
        <v>62.005856515373345</v>
      </c>
      <c r="L25" s="261">
        <f t="shared" si="6"/>
        <v>61.293345829428304</v>
      </c>
      <c r="M25" s="14"/>
      <c r="N25" s="1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9"/>
      <c r="AE25" s="29"/>
      <c r="AF25" s="29"/>
      <c r="AG25" s="29"/>
      <c r="AH25" s="29"/>
      <c r="AI25" s="19"/>
      <c r="AJ25" s="19"/>
      <c r="AK25" s="19"/>
      <c r="AL25" s="19"/>
      <c r="AM25" s="19"/>
      <c r="AN25" s="29"/>
      <c r="AO25" s="29"/>
      <c r="AP25" s="29"/>
      <c r="AQ25" s="29"/>
      <c r="AR25" s="29"/>
    </row>
    <row r="26" spans="3:44" ht="6.75" customHeight="1">
      <c r="C26" s="79"/>
      <c r="D26" s="126"/>
      <c r="E26" s="109"/>
      <c r="F26" s="109"/>
      <c r="G26" s="109"/>
      <c r="H26" s="109"/>
      <c r="I26" s="109"/>
      <c r="J26" s="109"/>
      <c r="K26" s="109"/>
      <c r="L26" s="109"/>
      <c r="M26" s="14"/>
      <c r="N26" s="1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2:51" ht="9.75" customHeight="1">
      <c r="B27" s="84" t="s">
        <v>569</v>
      </c>
      <c r="C27" s="79"/>
      <c r="D27" s="265">
        <f>SUM(E27:F27)</f>
        <v>7226</v>
      </c>
      <c r="E27" s="127">
        <v>3380</v>
      </c>
      <c r="F27" s="127">
        <v>3846</v>
      </c>
      <c r="G27" s="264">
        <f>SUM(H27:I27)</f>
        <v>4644</v>
      </c>
      <c r="H27" s="127">
        <v>2156</v>
      </c>
      <c r="I27" s="127">
        <v>2488</v>
      </c>
      <c r="J27" s="263">
        <f aca="true" t="shared" si="7" ref="J27:L28">SUM(G27/D27)*100</f>
        <v>64.26792139496264</v>
      </c>
      <c r="K27" s="263">
        <f t="shared" si="7"/>
        <v>63.78698224852071</v>
      </c>
      <c r="L27" s="263">
        <f t="shared" si="7"/>
        <v>64.69058762350494</v>
      </c>
      <c r="M27" s="32"/>
      <c r="N27" s="3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9"/>
      <c r="AO27" s="19"/>
      <c r="AP27" s="19"/>
      <c r="AQ27" s="19"/>
      <c r="AR27" s="19"/>
      <c r="AY27" s="21"/>
    </row>
    <row r="28" spans="3:60" ht="9.75" customHeight="1">
      <c r="C28" s="79"/>
      <c r="D28" s="262">
        <f>SUM(E28:F28)</f>
        <v>7226</v>
      </c>
      <c r="E28" s="262">
        <f>E27</f>
        <v>3380</v>
      </c>
      <c r="F28" s="262">
        <f>F27</f>
        <v>3846</v>
      </c>
      <c r="G28" s="262">
        <f>SUM(H28:I28)</f>
        <v>4644</v>
      </c>
      <c r="H28" s="262">
        <v>2156</v>
      </c>
      <c r="I28" s="262">
        <v>2488</v>
      </c>
      <c r="J28" s="261">
        <f t="shared" si="7"/>
        <v>64.26792139496264</v>
      </c>
      <c r="K28" s="261">
        <f t="shared" si="7"/>
        <v>63.78698224852071</v>
      </c>
      <c r="L28" s="261">
        <f t="shared" si="7"/>
        <v>64.69058762350494</v>
      </c>
      <c r="M28" s="86"/>
      <c r="N28" s="8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3:60" ht="6.75" customHeight="1">
      <c r="C29" s="79"/>
      <c r="D29" s="126"/>
      <c r="E29" s="109"/>
      <c r="F29" s="109"/>
      <c r="G29" s="109"/>
      <c r="H29" s="109"/>
      <c r="I29" s="109"/>
      <c r="J29" s="109"/>
      <c r="K29" s="109"/>
      <c r="L29" s="109"/>
      <c r="M29" s="32"/>
      <c r="N29" s="3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9"/>
      <c r="AE29" s="19"/>
      <c r="AF29" s="19"/>
      <c r="AG29" s="19"/>
      <c r="AH29" s="19"/>
      <c r="AI29" s="29"/>
      <c r="AJ29" s="29"/>
      <c r="AK29" s="29"/>
      <c r="AL29" s="29"/>
      <c r="AM29" s="29"/>
      <c r="AN29" s="19"/>
      <c r="AO29" s="19"/>
      <c r="AP29" s="19"/>
      <c r="AQ29" s="19"/>
      <c r="AR29" s="19"/>
      <c r="AS29" s="14"/>
      <c r="AT29" s="14"/>
      <c r="AU29" s="14"/>
      <c r="AV29" s="14"/>
      <c r="AW29" s="14"/>
      <c r="AX29" s="88"/>
      <c r="AY29" s="88"/>
      <c r="AZ29" s="88"/>
      <c r="BA29" s="88"/>
      <c r="BB29" s="88"/>
      <c r="BC29" s="88"/>
      <c r="BD29" s="14"/>
      <c r="BE29" s="14"/>
      <c r="BF29" s="14"/>
      <c r="BG29" s="14"/>
      <c r="BH29" s="14"/>
    </row>
    <row r="30" spans="2:60" ht="9.75" customHeight="1">
      <c r="B30" s="84" t="s">
        <v>568</v>
      </c>
      <c r="C30" s="79"/>
      <c r="D30" s="265">
        <f>SUM(E30:F30)</f>
        <v>7685</v>
      </c>
      <c r="E30" s="127">
        <v>3700</v>
      </c>
      <c r="F30" s="127">
        <v>3985</v>
      </c>
      <c r="G30" s="264">
        <f>SUM(H30:I30)</f>
        <v>4876</v>
      </c>
      <c r="H30" s="127">
        <v>2380</v>
      </c>
      <c r="I30" s="127">
        <v>2496</v>
      </c>
      <c r="J30" s="263">
        <f aca="true" t="shared" si="8" ref="J30:L31">SUM(G30/D30)*100</f>
        <v>63.44827586206897</v>
      </c>
      <c r="K30" s="263">
        <f t="shared" si="8"/>
        <v>64.32432432432432</v>
      </c>
      <c r="L30" s="263">
        <f t="shared" si="8"/>
        <v>62.63488080301129</v>
      </c>
      <c r="M30" s="14"/>
      <c r="N30" s="1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88"/>
      <c r="AT30" s="88"/>
      <c r="AU30" s="88"/>
      <c r="AV30" s="88"/>
      <c r="AW30" s="88"/>
      <c r="AX30" s="14"/>
      <c r="AY30" s="14"/>
      <c r="AZ30" s="14"/>
      <c r="BA30" s="14"/>
      <c r="BB30" s="14"/>
      <c r="BC30" s="14"/>
      <c r="BD30" s="88"/>
      <c r="BE30" s="88"/>
      <c r="BF30" s="88"/>
      <c r="BG30" s="88"/>
      <c r="BH30" s="88"/>
    </row>
    <row r="31" spans="3:60" ht="9.75" customHeight="1">
      <c r="C31" s="79"/>
      <c r="D31" s="262">
        <f>SUM(E31:F31)</f>
        <v>7685</v>
      </c>
      <c r="E31" s="262">
        <f>E30</f>
        <v>3700</v>
      </c>
      <c r="F31" s="262">
        <f>F30</f>
        <v>3985</v>
      </c>
      <c r="G31" s="262">
        <f>SUM(H31:I31)</f>
        <v>4880</v>
      </c>
      <c r="H31" s="262">
        <v>2378</v>
      </c>
      <c r="I31" s="262">
        <v>2502</v>
      </c>
      <c r="J31" s="261">
        <f t="shared" si="8"/>
        <v>63.50032530904359</v>
      </c>
      <c r="K31" s="261">
        <f t="shared" si="8"/>
        <v>64.27027027027027</v>
      </c>
      <c r="L31" s="261">
        <f t="shared" si="8"/>
        <v>62.785445420326226</v>
      </c>
      <c r="M31" s="14"/>
      <c r="N31" s="1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3:56" ht="6.75" customHeight="1">
      <c r="C32" s="79"/>
      <c r="D32" s="126"/>
      <c r="E32" s="109"/>
      <c r="F32" s="109"/>
      <c r="G32" s="109"/>
      <c r="H32" s="109"/>
      <c r="I32" s="109"/>
      <c r="J32" s="109"/>
      <c r="K32" s="109"/>
      <c r="L32" s="109"/>
      <c r="M32" s="14"/>
      <c r="N32" s="1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13"/>
      <c r="AX32" s="13"/>
      <c r="AZ32" s="13"/>
      <c r="BB32" s="13"/>
      <c r="BD32" s="13"/>
    </row>
    <row r="33" spans="2:60" ht="9.75" customHeight="1">
      <c r="B33" s="84" t="s">
        <v>567</v>
      </c>
      <c r="C33" s="79"/>
      <c r="D33" s="265">
        <f>SUM(E33:F33)</f>
        <v>8095</v>
      </c>
      <c r="E33" s="127">
        <v>3774</v>
      </c>
      <c r="F33" s="127">
        <v>4321</v>
      </c>
      <c r="G33" s="264">
        <f>SUM(H33:I33)</f>
        <v>5138</v>
      </c>
      <c r="H33" s="127">
        <v>2437</v>
      </c>
      <c r="I33" s="127">
        <v>2701</v>
      </c>
      <c r="J33" s="263">
        <f aca="true" t="shared" si="9" ref="J33:L34">SUM(G33/D33)*100</f>
        <v>63.471278567016675</v>
      </c>
      <c r="K33" s="263">
        <f t="shared" si="9"/>
        <v>64.5733969263381</v>
      </c>
      <c r="L33" s="263">
        <f t="shared" si="9"/>
        <v>62.50867854663272</v>
      </c>
      <c r="M33" s="14"/>
      <c r="N33" s="1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9"/>
      <c r="AY33" s="2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3:60" ht="9.75" customHeight="1">
      <c r="C34" s="79"/>
      <c r="D34" s="262">
        <f>SUM(E34:F34)</f>
        <v>8095</v>
      </c>
      <c r="E34" s="262">
        <f>E33</f>
        <v>3774</v>
      </c>
      <c r="F34" s="262">
        <f>F33</f>
        <v>4321</v>
      </c>
      <c r="G34" s="262">
        <f>SUM(H34:I34)</f>
        <v>5138</v>
      </c>
      <c r="H34" s="262">
        <v>2437</v>
      </c>
      <c r="I34" s="262">
        <v>2701</v>
      </c>
      <c r="J34" s="261">
        <f t="shared" si="9"/>
        <v>63.471278567016675</v>
      </c>
      <c r="K34" s="261">
        <f t="shared" si="9"/>
        <v>64.5733969263381</v>
      </c>
      <c r="L34" s="261">
        <f t="shared" si="9"/>
        <v>62.50867854663272</v>
      </c>
      <c r="M34" s="32"/>
      <c r="N34" s="3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9"/>
      <c r="AY34" s="2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2:60" ht="6.75" customHeight="1">
      <c r="B35" s="42"/>
      <c r="C35" s="79"/>
      <c r="D35" s="126"/>
      <c r="E35" s="109"/>
      <c r="F35" s="109"/>
      <c r="G35" s="109"/>
      <c r="H35" s="109"/>
      <c r="I35" s="109"/>
      <c r="J35" s="109"/>
      <c r="K35" s="109"/>
      <c r="L35" s="109"/>
      <c r="M35" s="14"/>
      <c r="N35" s="1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2:60" ht="9.75" customHeight="1">
      <c r="B36" s="84" t="s">
        <v>566</v>
      </c>
      <c r="C36" s="79"/>
      <c r="D36" s="265">
        <f>SUM(E36:F36)</f>
        <v>7509</v>
      </c>
      <c r="E36" s="127">
        <v>3543</v>
      </c>
      <c r="F36" s="127">
        <v>3966</v>
      </c>
      <c r="G36" s="264">
        <f>SUM(H36:I36)</f>
        <v>4928</v>
      </c>
      <c r="H36" s="127">
        <v>2351</v>
      </c>
      <c r="I36" s="127">
        <v>2577</v>
      </c>
      <c r="J36" s="263">
        <f aca="true" t="shared" si="10" ref="J36:L37">SUM(G36/D36)*100</f>
        <v>65.62791317086163</v>
      </c>
      <c r="K36" s="263">
        <f t="shared" si="10"/>
        <v>66.35619531470506</v>
      </c>
      <c r="L36" s="263">
        <f t="shared" si="10"/>
        <v>64.97730711043873</v>
      </c>
      <c r="M36" s="121"/>
      <c r="N36" s="12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9"/>
      <c r="AY36" s="2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2:60" ht="9.75" customHeight="1">
      <c r="B37" s="42"/>
      <c r="C37" s="79"/>
      <c r="D37" s="262">
        <f>SUM(E37:F37)</f>
        <v>7509</v>
      </c>
      <c r="E37" s="262">
        <f>E36</f>
        <v>3543</v>
      </c>
      <c r="F37" s="262">
        <f>F36</f>
        <v>3966</v>
      </c>
      <c r="G37" s="262">
        <f>SUM(H37:I37)</f>
        <v>4928</v>
      </c>
      <c r="H37" s="262">
        <v>2351</v>
      </c>
      <c r="I37" s="262">
        <v>2577</v>
      </c>
      <c r="J37" s="261">
        <f t="shared" si="10"/>
        <v>65.62791317086163</v>
      </c>
      <c r="K37" s="261">
        <f t="shared" si="10"/>
        <v>66.35619531470506</v>
      </c>
      <c r="L37" s="261">
        <f t="shared" si="10"/>
        <v>64.97730711043873</v>
      </c>
      <c r="M37" s="14"/>
      <c r="N37" s="1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2:60" ht="6.75" customHeight="1">
      <c r="B38" s="42"/>
      <c r="C38" s="79"/>
      <c r="D38" s="126"/>
      <c r="E38" s="109"/>
      <c r="F38" s="109"/>
      <c r="G38" s="109"/>
      <c r="H38" s="109"/>
      <c r="I38" s="109"/>
      <c r="J38" s="109"/>
      <c r="K38" s="109"/>
      <c r="L38" s="109"/>
      <c r="M38" s="14"/>
      <c r="N38" s="1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9"/>
      <c r="AE38" s="19"/>
      <c r="AF38" s="19"/>
      <c r="AG38" s="19"/>
      <c r="AH38" s="19"/>
      <c r="AI38" s="29"/>
      <c r="AJ38" s="29"/>
      <c r="AK38" s="29"/>
      <c r="AL38" s="29"/>
      <c r="AM38" s="29"/>
      <c r="AN38" s="19"/>
      <c r="AO38" s="19"/>
      <c r="AP38" s="19"/>
      <c r="AQ38" s="19"/>
      <c r="AR38" s="19"/>
      <c r="AS38" s="13"/>
      <c r="AT38" s="90"/>
      <c r="AU38" s="90"/>
      <c r="AV38" s="90"/>
      <c r="AW38" s="90"/>
      <c r="AX38" s="13"/>
      <c r="AY38" s="90"/>
      <c r="AZ38" s="13"/>
      <c r="BA38" s="90"/>
      <c r="BB38" s="13"/>
      <c r="BC38" s="90"/>
      <c r="BD38" s="13"/>
      <c r="BE38" s="90"/>
      <c r="BF38" s="90"/>
      <c r="BG38" s="90"/>
      <c r="BH38" s="90"/>
    </row>
    <row r="39" spans="2:60" ht="9.75" customHeight="1">
      <c r="B39" s="84" t="s">
        <v>565</v>
      </c>
      <c r="C39" s="79"/>
      <c r="D39" s="265">
        <f>SUM(E39:F39)</f>
        <v>5440</v>
      </c>
      <c r="E39" s="127">
        <v>2530</v>
      </c>
      <c r="F39" s="127">
        <v>2910</v>
      </c>
      <c r="G39" s="264">
        <f>SUM(H39:I39)</f>
        <v>3368</v>
      </c>
      <c r="H39" s="127">
        <v>1620</v>
      </c>
      <c r="I39" s="127">
        <v>1748</v>
      </c>
      <c r="J39" s="263">
        <f aca="true" t="shared" si="11" ref="J39:L40">SUM(G39/D39)*100</f>
        <v>61.911764705882355</v>
      </c>
      <c r="K39" s="263">
        <f t="shared" si="11"/>
        <v>64.03162055335969</v>
      </c>
      <c r="L39" s="263">
        <f t="shared" si="11"/>
        <v>60.06872852233677</v>
      </c>
      <c r="M39" s="14"/>
      <c r="N39" s="1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2:60" ht="9.75" customHeight="1">
      <c r="B40" s="42"/>
      <c r="C40" s="79"/>
      <c r="D40" s="262">
        <f>SUM(E40:F40)</f>
        <v>5440</v>
      </c>
      <c r="E40" s="262">
        <f>E39</f>
        <v>2530</v>
      </c>
      <c r="F40" s="262">
        <f>F39</f>
        <v>2910</v>
      </c>
      <c r="G40" s="262">
        <f>SUM(H40:I40)</f>
        <v>3368</v>
      </c>
      <c r="H40" s="262">
        <v>1620</v>
      </c>
      <c r="I40" s="262">
        <v>1748</v>
      </c>
      <c r="J40" s="261">
        <f t="shared" si="11"/>
        <v>61.911764705882355</v>
      </c>
      <c r="K40" s="261">
        <f t="shared" si="11"/>
        <v>64.03162055335969</v>
      </c>
      <c r="L40" s="261">
        <f t="shared" si="11"/>
        <v>60.06872852233677</v>
      </c>
      <c r="M40" s="41"/>
      <c r="N40" s="4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2:60" ht="6.75" customHeight="1">
      <c r="B41" s="42"/>
      <c r="C41" s="79"/>
      <c r="D41" s="126"/>
      <c r="E41" s="109"/>
      <c r="F41" s="109"/>
      <c r="G41" s="109"/>
      <c r="H41" s="109"/>
      <c r="I41" s="109"/>
      <c r="J41" s="109"/>
      <c r="K41" s="109"/>
      <c r="L41" s="109"/>
      <c r="M41" s="14"/>
      <c r="N41" s="1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2:60" ht="9.75" customHeight="1">
      <c r="B42" s="84" t="s">
        <v>564</v>
      </c>
      <c r="C42" s="79"/>
      <c r="D42" s="265">
        <f>SUM(E42:F42)</f>
        <v>2810</v>
      </c>
      <c r="E42" s="127">
        <v>1305</v>
      </c>
      <c r="F42" s="127">
        <v>1505</v>
      </c>
      <c r="G42" s="264">
        <f>SUM(H42:I42)</f>
        <v>1749</v>
      </c>
      <c r="H42" s="109">
        <v>831</v>
      </c>
      <c r="I42" s="109">
        <v>918</v>
      </c>
      <c r="J42" s="263">
        <f aca="true" t="shared" si="12" ref="J42:L43">SUM(G42/D42)*100</f>
        <v>62.24199288256228</v>
      </c>
      <c r="K42" s="263">
        <f t="shared" si="12"/>
        <v>63.678160919540225</v>
      </c>
      <c r="L42" s="263">
        <f t="shared" si="12"/>
        <v>60.99667774086379</v>
      </c>
      <c r="M42" s="14"/>
      <c r="N42" s="1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9"/>
      <c r="AY42" s="2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2:60" ht="9.75" customHeight="1">
      <c r="B43" s="42"/>
      <c r="C43" s="79"/>
      <c r="D43" s="262">
        <f>SUM(E43:F43)</f>
        <v>2810</v>
      </c>
      <c r="E43" s="262">
        <f>E42</f>
        <v>1305</v>
      </c>
      <c r="F43" s="262">
        <f>F42</f>
        <v>1505</v>
      </c>
      <c r="G43" s="262">
        <f>SUM(H43:I43)</f>
        <v>1749</v>
      </c>
      <c r="H43" s="262">
        <v>831</v>
      </c>
      <c r="I43" s="262">
        <v>918</v>
      </c>
      <c r="J43" s="261">
        <f t="shared" si="12"/>
        <v>62.24199288256228</v>
      </c>
      <c r="K43" s="261">
        <f t="shared" si="12"/>
        <v>63.678160919540225</v>
      </c>
      <c r="L43" s="261">
        <f t="shared" si="12"/>
        <v>60.99667774086379</v>
      </c>
      <c r="M43" s="14"/>
      <c r="N43" s="1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2:44" ht="6.75" customHeight="1">
      <c r="B44" s="42"/>
      <c r="C44" s="79"/>
      <c r="D44" s="126"/>
      <c r="E44" s="109"/>
      <c r="F44" s="109"/>
      <c r="G44" s="109"/>
      <c r="H44" s="109"/>
      <c r="I44" s="109"/>
      <c r="J44" s="109"/>
      <c r="K44" s="109"/>
      <c r="L44" s="109"/>
      <c r="M44" s="92"/>
      <c r="N44" s="9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2:44" ht="9.75" customHeight="1">
      <c r="B45" s="84" t="s">
        <v>563</v>
      </c>
      <c r="C45" s="79"/>
      <c r="D45" s="265">
        <f>SUM(E45:F45)</f>
        <v>8472</v>
      </c>
      <c r="E45" s="127">
        <v>4084</v>
      </c>
      <c r="F45" s="127">
        <v>4388</v>
      </c>
      <c r="G45" s="264">
        <f>SUM(H45:I45)</f>
        <v>5063</v>
      </c>
      <c r="H45" s="127">
        <v>2459</v>
      </c>
      <c r="I45" s="127">
        <v>2604</v>
      </c>
      <c r="J45" s="263">
        <f aca="true" t="shared" si="13" ref="J45:L46">SUM(G45/D45)*100</f>
        <v>59.76156751652503</v>
      </c>
      <c r="K45" s="263">
        <f t="shared" si="13"/>
        <v>60.210577864838385</v>
      </c>
      <c r="L45" s="263">
        <f t="shared" si="13"/>
        <v>59.343664539653595</v>
      </c>
      <c r="M45" s="14"/>
      <c r="N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2:44" ht="9.75" customHeight="1">
      <c r="B46" s="42"/>
      <c r="C46" s="79"/>
      <c r="D46" s="262">
        <f>SUM(E46:F46)</f>
        <v>8472</v>
      </c>
      <c r="E46" s="262">
        <f>E45</f>
        <v>4084</v>
      </c>
      <c r="F46" s="262">
        <f>F45</f>
        <v>4388</v>
      </c>
      <c r="G46" s="262">
        <f>SUM(H46:I46)</f>
        <v>5064</v>
      </c>
      <c r="H46" s="262">
        <v>2459</v>
      </c>
      <c r="I46" s="262">
        <v>2605</v>
      </c>
      <c r="J46" s="261">
        <f t="shared" si="13"/>
        <v>59.773371104815865</v>
      </c>
      <c r="K46" s="261">
        <f t="shared" si="13"/>
        <v>60.210577864838385</v>
      </c>
      <c r="L46" s="261">
        <f t="shared" si="13"/>
        <v>59.36645396536008</v>
      </c>
      <c r="M46" s="14"/>
      <c r="N46" s="1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9"/>
      <c r="AO46" s="19"/>
      <c r="AP46" s="19"/>
      <c r="AQ46" s="19"/>
      <c r="AR46" s="19"/>
    </row>
    <row r="47" spans="2:44" ht="6.75" customHeight="1">
      <c r="B47" s="42"/>
      <c r="C47" s="79"/>
      <c r="D47" s="126"/>
      <c r="E47" s="109"/>
      <c r="F47" s="109"/>
      <c r="G47" s="109"/>
      <c r="H47" s="109"/>
      <c r="I47" s="109"/>
      <c r="J47" s="109"/>
      <c r="K47" s="109"/>
      <c r="L47" s="109"/>
      <c r="M47" s="41"/>
      <c r="N47" s="4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2:44" ht="9.75" customHeight="1">
      <c r="B48" s="84" t="s">
        <v>562</v>
      </c>
      <c r="C48" s="79"/>
      <c r="D48" s="265">
        <f>SUM(E48:F48)</f>
        <v>4795</v>
      </c>
      <c r="E48" s="127">
        <v>2255</v>
      </c>
      <c r="F48" s="127">
        <v>2540</v>
      </c>
      <c r="G48" s="264">
        <f>SUM(H48:I48)</f>
        <v>3006</v>
      </c>
      <c r="H48" s="127">
        <v>1428</v>
      </c>
      <c r="I48" s="127">
        <v>1578</v>
      </c>
      <c r="J48" s="263">
        <f aca="true" t="shared" si="14" ref="J48:L49">SUM(G48/D48)*100</f>
        <v>62.690302398331596</v>
      </c>
      <c r="K48" s="263">
        <f t="shared" si="14"/>
        <v>63.325942350332596</v>
      </c>
      <c r="L48" s="263">
        <f t="shared" si="14"/>
        <v>62.125984251968504</v>
      </c>
      <c r="M48" s="32"/>
      <c r="N48" s="3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2:12" ht="9.75" customHeight="1">
      <c r="B49" s="42"/>
      <c r="C49" s="79"/>
      <c r="D49" s="262">
        <f>SUM(E49:F49)</f>
        <v>4795</v>
      </c>
      <c r="E49" s="262">
        <f>E48</f>
        <v>2255</v>
      </c>
      <c r="F49" s="262">
        <f>F48</f>
        <v>2540</v>
      </c>
      <c r="G49" s="262">
        <f>SUM(H49:I49)</f>
        <v>3006</v>
      </c>
      <c r="H49" s="262">
        <v>1428</v>
      </c>
      <c r="I49" s="262">
        <v>1578</v>
      </c>
      <c r="J49" s="261">
        <f t="shared" si="14"/>
        <v>62.690302398331596</v>
      </c>
      <c r="K49" s="261">
        <f t="shared" si="14"/>
        <v>63.325942350332596</v>
      </c>
      <c r="L49" s="261">
        <f t="shared" si="14"/>
        <v>62.125984251968504</v>
      </c>
    </row>
    <row r="50" spans="2:12" ht="6.75" customHeight="1">
      <c r="B50" s="42"/>
      <c r="C50" s="79"/>
      <c r="D50" s="126"/>
      <c r="E50" s="109"/>
      <c r="F50" s="109"/>
      <c r="G50" s="109"/>
      <c r="H50" s="109"/>
      <c r="I50" s="109"/>
      <c r="J50" s="109"/>
      <c r="K50" s="109"/>
      <c r="L50" s="109"/>
    </row>
    <row r="51" spans="2:12" ht="9.75" customHeight="1">
      <c r="B51" s="84" t="s">
        <v>561</v>
      </c>
      <c r="C51" s="79"/>
      <c r="D51" s="265">
        <f>SUM(E51:F51)</f>
        <v>7019</v>
      </c>
      <c r="E51" s="127">
        <v>3250</v>
      </c>
      <c r="F51" s="127">
        <v>3769</v>
      </c>
      <c r="G51" s="264">
        <f>SUM(H51:I51)</f>
        <v>4552</v>
      </c>
      <c r="H51" s="127">
        <v>2157</v>
      </c>
      <c r="I51" s="127">
        <v>2395</v>
      </c>
      <c r="J51" s="263">
        <f aca="true" t="shared" si="15" ref="J51:L52">SUM(G51/D51)*100</f>
        <v>64.85254309730732</v>
      </c>
      <c r="K51" s="263">
        <f t="shared" si="15"/>
        <v>66.36923076923077</v>
      </c>
      <c r="L51" s="263">
        <f t="shared" si="15"/>
        <v>63.544706818784825</v>
      </c>
    </row>
    <row r="52" spans="2:12" ht="9.75" customHeight="1">
      <c r="B52" s="42"/>
      <c r="C52" s="79"/>
      <c r="D52" s="262">
        <f>SUM(E52:F52)</f>
        <v>7019</v>
      </c>
      <c r="E52" s="262">
        <f>E51</f>
        <v>3250</v>
      </c>
      <c r="F52" s="262">
        <f>F51</f>
        <v>3769</v>
      </c>
      <c r="G52" s="262">
        <f>SUM(H52:I52)</f>
        <v>4551</v>
      </c>
      <c r="H52" s="262">
        <v>2156</v>
      </c>
      <c r="I52" s="262">
        <v>2395</v>
      </c>
      <c r="J52" s="261">
        <f t="shared" si="15"/>
        <v>64.83829605356888</v>
      </c>
      <c r="K52" s="261">
        <f t="shared" si="15"/>
        <v>66.33846153846153</v>
      </c>
      <c r="L52" s="261">
        <f t="shared" si="15"/>
        <v>63.544706818784825</v>
      </c>
    </row>
    <row r="53" spans="2:12" ht="6.75" customHeight="1">
      <c r="B53" s="42"/>
      <c r="C53" s="79"/>
      <c r="D53" s="126"/>
      <c r="E53" s="109"/>
      <c r="F53" s="109"/>
      <c r="G53" s="109"/>
      <c r="H53" s="109"/>
      <c r="I53" s="109"/>
      <c r="J53" s="109"/>
      <c r="K53" s="109"/>
      <c r="L53" s="109"/>
    </row>
    <row r="54" spans="2:12" ht="9.75" customHeight="1">
      <c r="B54" s="84" t="s">
        <v>560</v>
      </c>
      <c r="C54" s="79"/>
      <c r="D54" s="265">
        <f>SUM(E54:F54)</f>
        <v>4307</v>
      </c>
      <c r="E54" s="127">
        <v>2063</v>
      </c>
      <c r="F54" s="127">
        <v>2244</v>
      </c>
      <c r="G54" s="264">
        <f>SUM(H54:I54)</f>
        <v>2817</v>
      </c>
      <c r="H54" s="127">
        <v>1370</v>
      </c>
      <c r="I54" s="127">
        <v>1447</v>
      </c>
      <c r="J54" s="263">
        <f aca="true" t="shared" si="16" ref="J54:L55">SUM(G54/D54)*100</f>
        <v>65.40515439981426</v>
      </c>
      <c r="K54" s="263">
        <f t="shared" si="16"/>
        <v>66.4081434803684</v>
      </c>
      <c r="L54" s="263">
        <f t="shared" si="16"/>
        <v>64.48306595365419</v>
      </c>
    </row>
    <row r="55" spans="2:12" ht="9.75" customHeight="1">
      <c r="B55" s="42"/>
      <c r="C55" s="79"/>
      <c r="D55" s="262">
        <f>SUM(E55:F55)</f>
        <v>4307</v>
      </c>
      <c r="E55" s="262">
        <f>E54</f>
        <v>2063</v>
      </c>
      <c r="F55" s="262">
        <f>F54</f>
        <v>2244</v>
      </c>
      <c r="G55" s="262">
        <f>SUM(H55:I55)</f>
        <v>2817</v>
      </c>
      <c r="H55" s="262">
        <v>1370</v>
      </c>
      <c r="I55" s="262">
        <v>1447</v>
      </c>
      <c r="J55" s="261">
        <f t="shared" si="16"/>
        <v>65.40515439981426</v>
      </c>
      <c r="K55" s="261">
        <f t="shared" si="16"/>
        <v>66.4081434803684</v>
      </c>
      <c r="L55" s="261">
        <f t="shared" si="16"/>
        <v>64.48306595365419</v>
      </c>
    </row>
    <row r="56" spans="2:12" ht="6.75" customHeight="1">
      <c r="B56" s="42"/>
      <c r="C56" s="79"/>
      <c r="D56" s="126"/>
      <c r="E56" s="109"/>
      <c r="F56" s="109"/>
      <c r="G56" s="109"/>
      <c r="H56" s="109"/>
      <c r="I56" s="109"/>
      <c r="J56" s="109"/>
      <c r="K56" s="109"/>
      <c r="L56" s="109"/>
    </row>
    <row r="57" spans="2:12" ht="9.75" customHeight="1">
      <c r="B57" s="84" t="s">
        <v>559</v>
      </c>
      <c r="C57" s="79"/>
      <c r="D57" s="265">
        <f>SUM(E57:F57)</f>
        <v>4821</v>
      </c>
      <c r="E57" s="127">
        <v>2447</v>
      </c>
      <c r="F57" s="127">
        <v>2374</v>
      </c>
      <c r="G57" s="264">
        <f>SUM(H57:I57)</f>
        <v>3149</v>
      </c>
      <c r="H57" s="127">
        <v>1602</v>
      </c>
      <c r="I57" s="127">
        <v>1547</v>
      </c>
      <c r="J57" s="263">
        <f aca="true" t="shared" si="17" ref="J57:L58">SUM(G57/D57)*100</f>
        <v>65.31839867247459</v>
      </c>
      <c r="K57" s="263">
        <f t="shared" si="17"/>
        <v>65.46791990192072</v>
      </c>
      <c r="L57" s="263">
        <f t="shared" si="17"/>
        <v>65.16427969671442</v>
      </c>
    </row>
    <row r="58" spans="2:12" ht="9.75" customHeight="1">
      <c r="B58" s="42"/>
      <c r="C58" s="79"/>
      <c r="D58" s="262">
        <f>SUM(E58:F58)</f>
        <v>4821</v>
      </c>
      <c r="E58" s="262">
        <f>E57</f>
        <v>2447</v>
      </c>
      <c r="F58" s="262">
        <f>F57</f>
        <v>2374</v>
      </c>
      <c r="G58" s="262">
        <f>SUM(H58:I58)</f>
        <v>3148</v>
      </c>
      <c r="H58" s="262">
        <v>1601</v>
      </c>
      <c r="I58" s="262">
        <v>1547</v>
      </c>
      <c r="J58" s="261">
        <f t="shared" si="17"/>
        <v>65.29765608794857</v>
      </c>
      <c r="K58" s="261">
        <f t="shared" si="17"/>
        <v>65.42705353494075</v>
      </c>
      <c r="L58" s="261">
        <f t="shared" si="17"/>
        <v>65.16427969671442</v>
      </c>
    </row>
    <row r="59" spans="2:12" ht="6.75" customHeight="1">
      <c r="B59" s="42"/>
      <c r="C59" s="79"/>
      <c r="D59" s="126"/>
      <c r="E59" s="109"/>
      <c r="F59" s="109"/>
      <c r="G59" s="109"/>
      <c r="H59" s="109"/>
      <c r="I59" s="109"/>
      <c r="J59" s="109"/>
      <c r="K59" s="109"/>
      <c r="L59" s="109"/>
    </row>
    <row r="60" spans="2:12" ht="9.75" customHeight="1">
      <c r="B60" s="84" t="s">
        <v>558</v>
      </c>
      <c r="C60" s="79"/>
      <c r="D60" s="265">
        <f>SUM(E60:F60)</f>
        <v>6536</v>
      </c>
      <c r="E60" s="127">
        <v>3098</v>
      </c>
      <c r="F60" s="127">
        <v>3438</v>
      </c>
      <c r="G60" s="264">
        <f>SUM(H60:I60)</f>
        <v>4359</v>
      </c>
      <c r="H60" s="127">
        <v>2072</v>
      </c>
      <c r="I60" s="127">
        <v>2287</v>
      </c>
      <c r="J60" s="263">
        <f aca="true" t="shared" si="18" ref="J60:L61">SUM(G60/D60)*100</f>
        <v>66.6921664626683</v>
      </c>
      <c r="K60" s="263">
        <f t="shared" si="18"/>
        <v>66.88185926404132</v>
      </c>
      <c r="L60" s="263">
        <f t="shared" si="18"/>
        <v>66.52123327515997</v>
      </c>
    </row>
    <row r="61" spans="3:17" ht="9.75" customHeight="1">
      <c r="C61" s="79"/>
      <c r="D61" s="262">
        <f>SUM(E61:F61)</f>
        <v>6536</v>
      </c>
      <c r="E61" s="262">
        <f>E60</f>
        <v>3098</v>
      </c>
      <c r="F61" s="262">
        <f>F60</f>
        <v>3438</v>
      </c>
      <c r="G61" s="262">
        <f>SUM(H61:I61)</f>
        <v>4360</v>
      </c>
      <c r="H61" s="262">
        <v>2072</v>
      </c>
      <c r="I61" s="262">
        <v>2288</v>
      </c>
      <c r="J61" s="261">
        <f t="shared" si="18"/>
        <v>66.70746634026928</v>
      </c>
      <c r="K61" s="261">
        <f t="shared" si="18"/>
        <v>66.88185926404132</v>
      </c>
      <c r="L61" s="261">
        <f t="shared" si="18"/>
        <v>66.55031995346131</v>
      </c>
      <c r="M61" s="19"/>
      <c r="N61" s="14"/>
      <c r="O61" s="48"/>
      <c r="P61" s="48"/>
      <c r="Q61" s="43"/>
    </row>
    <row r="62" spans="2:17" ht="6.75" customHeight="1">
      <c r="B62" s="42"/>
      <c r="C62" s="79"/>
      <c r="D62" s="126"/>
      <c r="E62" s="109"/>
      <c r="F62" s="109"/>
      <c r="G62" s="109"/>
      <c r="H62" s="109"/>
      <c r="I62" s="109"/>
      <c r="J62" s="109"/>
      <c r="K62" s="109"/>
      <c r="L62" s="109"/>
      <c r="M62" s="19"/>
      <c r="N62" s="14"/>
      <c r="O62" s="48"/>
      <c r="P62" s="48"/>
      <c r="Q62" s="43"/>
    </row>
    <row r="63" spans="2:17" ht="9.75" customHeight="1">
      <c r="B63" s="84" t="s">
        <v>557</v>
      </c>
      <c r="C63" s="79"/>
      <c r="D63" s="265">
        <f>SUM(E63:F63)</f>
        <v>7342</v>
      </c>
      <c r="E63" s="127">
        <v>3376</v>
      </c>
      <c r="F63" s="127">
        <v>3966</v>
      </c>
      <c r="G63" s="264">
        <f>SUM(H63:I63)</f>
        <v>4774</v>
      </c>
      <c r="H63" s="127">
        <v>2222</v>
      </c>
      <c r="I63" s="127">
        <v>2552</v>
      </c>
      <c r="J63" s="263">
        <f aca="true" t="shared" si="19" ref="J63:L64">SUM(G63/D63)*100</f>
        <v>65.02315445382729</v>
      </c>
      <c r="K63" s="263">
        <f t="shared" si="19"/>
        <v>65.8175355450237</v>
      </c>
      <c r="L63" s="263">
        <f t="shared" si="19"/>
        <v>64.34694906707008</v>
      </c>
      <c r="M63" s="19"/>
      <c r="N63" s="14"/>
      <c r="O63" s="48"/>
      <c r="P63" s="48"/>
      <c r="Q63" s="43"/>
    </row>
    <row r="64" spans="2:17" ht="9.75" customHeight="1">
      <c r="B64" s="42"/>
      <c r="C64" s="79"/>
      <c r="D64" s="262">
        <f>SUM(E64:F64)</f>
        <v>7342</v>
      </c>
      <c r="E64" s="262">
        <f>E63</f>
        <v>3376</v>
      </c>
      <c r="F64" s="262">
        <f>F63</f>
        <v>3966</v>
      </c>
      <c r="G64" s="262">
        <f>SUM(H64:I64)</f>
        <v>4774</v>
      </c>
      <c r="H64" s="262">
        <v>2222</v>
      </c>
      <c r="I64" s="262">
        <v>2552</v>
      </c>
      <c r="J64" s="261">
        <f t="shared" si="19"/>
        <v>65.02315445382729</v>
      </c>
      <c r="K64" s="261">
        <f t="shared" si="19"/>
        <v>65.8175355450237</v>
      </c>
      <c r="L64" s="261">
        <f t="shared" si="19"/>
        <v>64.34694906707008</v>
      </c>
      <c r="M64" s="19"/>
      <c r="N64" s="14"/>
      <c r="O64" s="51"/>
      <c r="P64" s="51"/>
      <c r="Q64" s="52"/>
    </row>
    <row r="65" spans="2:17" ht="6.75" customHeight="1">
      <c r="B65" s="42"/>
      <c r="C65" s="79"/>
      <c r="D65" s="126"/>
      <c r="E65" s="109"/>
      <c r="F65" s="109"/>
      <c r="G65" s="109"/>
      <c r="H65" s="109"/>
      <c r="I65" s="109"/>
      <c r="J65" s="109"/>
      <c r="K65" s="109"/>
      <c r="L65" s="109"/>
      <c r="M65" s="4"/>
      <c r="N65" s="14"/>
      <c r="O65" s="51"/>
      <c r="P65" s="51"/>
      <c r="Q65" s="52"/>
    </row>
    <row r="66" spans="2:17" ht="9.75" customHeight="1">
      <c r="B66" s="84" t="s">
        <v>556</v>
      </c>
      <c r="C66" s="79"/>
      <c r="D66" s="265">
        <f>SUM(E66:F66)</f>
        <v>6639</v>
      </c>
      <c r="E66" s="113">
        <v>3166</v>
      </c>
      <c r="F66" s="113">
        <v>3473</v>
      </c>
      <c r="G66" s="264">
        <f>SUM(H66:I66)</f>
        <v>4299</v>
      </c>
      <c r="H66" s="113">
        <v>2102</v>
      </c>
      <c r="I66" s="113">
        <v>2197</v>
      </c>
      <c r="J66" s="263">
        <f aca="true" t="shared" si="20" ref="J66:L67">SUM(G66/D66)*100</f>
        <v>64.75372797107998</v>
      </c>
      <c r="K66" s="263">
        <f t="shared" si="20"/>
        <v>66.39292482627923</v>
      </c>
      <c r="L66" s="263">
        <f t="shared" si="20"/>
        <v>63.25942988770515</v>
      </c>
      <c r="M66" s="29"/>
      <c r="N66" s="14"/>
      <c r="O66" s="48"/>
      <c r="P66" s="48"/>
      <c r="Q66" s="43"/>
    </row>
    <row r="67" spans="2:17" ht="9.75" customHeight="1">
      <c r="B67" s="42"/>
      <c r="C67" s="79"/>
      <c r="D67" s="262">
        <f>SUM(E67:F67)</f>
        <v>6639</v>
      </c>
      <c r="E67" s="262">
        <f>E66</f>
        <v>3166</v>
      </c>
      <c r="F67" s="262">
        <f>F66</f>
        <v>3473</v>
      </c>
      <c r="G67" s="262">
        <f>SUM(H67:I67)</f>
        <v>4298</v>
      </c>
      <c r="H67" s="262">
        <v>2102</v>
      </c>
      <c r="I67" s="262">
        <v>2196</v>
      </c>
      <c r="J67" s="261">
        <f t="shared" si="20"/>
        <v>64.73866546166592</v>
      </c>
      <c r="K67" s="261">
        <f t="shared" si="20"/>
        <v>66.39292482627923</v>
      </c>
      <c r="L67" s="261">
        <f t="shared" si="20"/>
        <v>63.23063633746041</v>
      </c>
      <c r="M67" s="19"/>
      <c r="N67" s="14"/>
      <c r="O67" s="54"/>
      <c r="P67" s="54"/>
      <c r="Q67" s="43"/>
    </row>
    <row r="68" spans="2:17" ht="6.75" customHeight="1">
      <c r="B68" s="42"/>
      <c r="C68" s="79"/>
      <c r="D68" s="268"/>
      <c r="E68" s="268"/>
      <c r="F68" s="268"/>
      <c r="G68" s="268"/>
      <c r="H68" s="268"/>
      <c r="I68" s="268"/>
      <c r="J68" s="268"/>
      <c r="K68" s="269"/>
      <c r="L68" s="268"/>
      <c r="M68" s="14"/>
      <c r="N68" s="35"/>
      <c r="O68" s="48"/>
      <c r="P68" s="48"/>
      <c r="Q68" s="43"/>
    </row>
    <row r="69" spans="2:17" ht="9.75" customHeight="1">
      <c r="B69" s="84" t="s">
        <v>555</v>
      </c>
      <c r="C69" s="79"/>
      <c r="D69" s="265">
        <f>SUM(E69:F69)</f>
        <v>8855</v>
      </c>
      <c r="E69" s="127">
        <v>4214</v>
      </c>
      <c r="F69" s="127">
        <v>4641</v>
      </c>
      <c r="G69" s="264">
        <f>SUM(H69:I69)</f>
        <v>5715</v>
      </c>
      <c r="H69" s="127">
        <v>2763</v>
      </c>
      <c r="I69" s="127">
        <v>2952</v>
      </c>
      <c r="J69" s="263">
        <f aca="true" t="shared" si="21" ref="J69:L70">SUM(G69/D69)*100</f>
        <v>64.5398080180689</v>
      </c>
      <c r="K69" s="263">
        <f t="shared" si="21"/>
        <v>65.5671570953963</v>
      </c>
      <c r="L69" s="263">
        <f t="shared" si="21"/>
        <v>63.60698125404007</v>
      </c>
      <c r="M69" s="30"/>
      <c r="N69" s="28"/>
      <c r="O69" s="48"/>
      <c r="P69" s="48"/>
      <c r="Q69" s="43"/>
    </row>
    <row r="70" spans="2:14" ht="9.75" customHeight="1">
      <c r="B70" s="42"/>
      <c r="C70" s="79"/>
      <c r="D70" s="262">
        <f>SUM(E70:F70)</f>
        <v>8855</v>
      </c>
      <c r="E70" s="262">
        <f>E69</f>
        <v>4214</v>
      </c>
      <c r="F70" s="262">
        <f>F69</f>
        <v>4641</v>
      </c>
      <c r="G70" s="262">
        <f>SUM(H70:I70)</f>
        <v>5713</v>
      </c>
      <c r="H70" s="262">
        <v>2763</v>
      </c>
      <c r="I70" s="262">
        <v>2950</v>
      </c>
      <c r="J70" s="261">
        <f t="shared" si="21"/>
        <v>64.51722190852625</v>
      </c>
      <c r="K70" s="261">
        <f t="shared" si="21"/>
        <v>65.5671570953963</v>
      </c>
      <c r="L70" s="261">
        <f t="shared" si="21"/>
        <v>63.56388709329885</v>
      </c>
      <c r="M70" s="29"/>
      <c r="N70" s="14"/>
    </row>
    <row r="71" spans="2:14" ht="6.75" customHeight="1">
      <c r="B71" s="42"/>
      <c r="C71" s="79"/>
      <c r="D71" s="126"/>
      <c r="E71" s="109"/>
      <c r="F71" s="109"/>
      <c r="G71" s="109"/>
      <c r="H71" s="109"/>
      <c r="I71" s="109"/>
      <c r="J71" s="109"/>
      <c r="K71" s="109"/>
      <c r="L71" s="109"/>
      <c r="M71" s="29"/>
      <c r="N71" s="14"/>
    </row>
    <row r="72" spans="2:14" ht="9.75" customHeight="1">
      <c r="B72" s="84" t="s">
        <v>554</v>
      </c>
      <c r="C72" s="79"/>
      <c r="D72" s="265">
        <f>SUM(E72:F72)</f>
        <v>5559</v>
      </c>
      <c r="E72" s="127">
        <v>2630</v>
      </c>
      <c r="F72" s="127">
        <v>2929</v>
      </c>
      <c r="G72" s="264">
        <f>SUM(H72:I72)</f>
        <v>3406</v>
      </c>
      <c r="H72" s="127">
        <v>1646</v>
      </c>
      <c r="I72" s="127">
        <v>1760</v>
      </c>
      <c r="J72" s="263">
        <f aca="true" t="shared" si="22" ref="J72:L73">SUM(G72/D72)*100</f>
        <v>61.270012592192835</v>
      </c>
      <c r="K72" s="263">
        <f t="shared" si="22"/>
        <v>62.58555133079848</v>
      </c>
      <c r="L72" s="263">
        <f t="shared" si="22"/>
        <v>60.0887674974394</v>
      </c>
      <c r="M72" s="29"/>
      <c r="N72" s="14"/>
    </row>
    <row r="73" spans="2:14" ht="9.75" customHeight="1">
      <c r="B73" s="42"/>
      <c r="C73" s="79"/>
      <c r="D73" s="262">
        <f>SUM(E73:F73)</f>
        <v>5559</v>
      </c>
      <c r="E73" s="262">
        <f>E72</f>
        <v>2630</v>
      </c>
      <c r="F73" s="262">
        <f>F72</f>
        <v>2929</v>
      </c>
      <c r="G73" s="262">
        <f>SUM(H73:I73)</f>
        <v>3406</v>
      </c>
      <c r="H73" s="262">
        <v>1646</v>
      </c>
      <c r="I73" s="262">
        <v>1760</v>
      </c>
      <c r="J73" s="261">
        <f t="shared" si="22"/>
        <v>61.270012592192835</v>
      </c>
      <c r="K73" s="261">
        <f t="shared" si="22"/>
        <v>62.58555133079848</v>
      </c>
      <c r="L73" s="261">
        <f t="shared" si="22"/>
        <v>60.0887674974394</v>
      </c>
      <c r="M73" s="19"/>
      <c r="N73" s="14"/>
    </row>
    <row r="74" spans="2:14" ht="6.75" customHeight="1">
      <c r="B74" s="42"/>
      <c r="C74" s="79"/>
      <c r="D74" s="126"/>
      <c r="E74" s="109"/>
      <c r="F74" s="109"/>
      <c r="G74" s="109"/>
      <c r="H74" s="109"/>
      <c r="I74" s="109"/>
      <c r="J74" s="109"/>
      <c r="K74" s="109"/>
      <c r="L74" s="109"/>
      <c r="M74" s="13"/>
      <c r="N74" s="14"/>
    </row>
    <row r="75" spans="2:14" ht="9.75" customHeight="1">
      <c r="B75" s="84" t="s">
        <v>553</v>
      </c>
      <c r="C75" s="79"/>
      <c r="D75" s="265">
        <f>SUM(E75:F75)</f>
        <v>5848</v>
      </c>
      <c r="E75" s="127">
        <v>2740</v>
      </c>
      <c r="F75" s="127">
        <v>3108</v>
      </c>
      <c r="G75" s="264">
        <f>SUM(H75:I75)</f>
        <v>3895</v>
      </c>
      <c r="H75" s="127">
        <v>1834</v>
      </c>
      <c r="I75" s="127">
        <v>2061</v>
      </c>
      <c r="J75" s="263">
        <f aca="true" t="shared" si="23" ref="J75:L76">SUM(G75/D75)*100</f>
        <v>66.60396716826266</v>
      </c>
      <c r="K75" s="263">
        <f t="shared" si="23"/>
        <v>66.93430656934306</v>
      </c>
      <c r="L75" s="263">
        <f t="shared" si="23"/>
        <v>66.31274131274131</v>
      </c>
      <c r="M75" s="24"/>
      <c r="N75" s="28"/>
    </row>
    <row r="76" spans="2:14" ht="9.75" customHeight="1">
      <c r="B76" s="42"/>
      <c r="C76" s="79"/>
      <c r="D76" s="262">
        <f>SUM(E76:F76)</f>
        <v>5848</v>
      </c>
      <c r="E76" s="262">
        <f>E75</f>
        <v>2740</v>
      </c>
      <c r="F76" s="262">
        <f>F75</f>
        <v>3108</v>
      </c>
      <c r="G76" s="262">
        <f>SUM(H76:I76)</f>
        <v>3891</v>
      </c>
      <c r="H76" s="262">
        <v>1830</v>
      </c>
      <c r="I76" s="262">
        <v>2061</v>
      </c>
      <c r="J76" s="261">
        <f t="shared" si="23"/>
        <v>66.53556771545827</v>
      </c>
      <c r="K76" s="261">
        <f t="shared" si="23"/>
        <v>66.78832116788321</v>
      </c>
      <c r="L76" s="261">
        <f t="shared" si="23"/>
        <v>66.31274131274131</v>
      </c>
      <c r="M76" s="19"/>
      <c r="N76" s="14"/>
    </row>
    <row r="77" spans="2:14" ht="6.75" customHeight="1">
      <c r="B77" s="42"/>
      <c r="C77" s="79"/>
      <c r="D77" s="126"/>
      <c r="E77" s="109"/>
      <c r="F77" s="109"/>
      <c r="G77" s="109"/>
      <c r="H77" s="109"/>
      <c r="I77" s="109"/>
      <c r="J77" s="109"/>
      <c r="K77" s="109"/>
      <c r="L77" s="109"/>
      <c r="M77" s="19"/>
      <c r="N77" s="14"/>
    </row>
    <row r="78" spans="2:14" ht="9.75" customHeight="1">
      <c r="B78" s="84" t="s">
        <v>552</v>
      </c>
      <c r="C78" s="79"/>
      <c r="D78" s="265">
        <f>SUM(E78:F78)</f>
        <v>4576</v>
      </c>
      <c r="E78" s="127">
        <v>2141</v>
      </c>
      <c r="F78" s="127">
        <v>2435</v>
      </c>
      <c r="G78" s="264">
        <f>SUM(H78:I78)</f>
        <v>2888</v>
      </c>
      <c r="H78" s="127">
        <v>1398</v>
      </c>
      <c r="I78" s="127">
        <v>1490</v>
      </c>
      <c r="J78" s="263">
        <f aca="true" t="shared" si="24" ref="J78:L79">SUM(G78/D78)*100</f>
        <v>63.11188811188811</v>
      </c>
      <c r="K78" s="263">
        <f t="shared" si="24"/>
        <v>65.29659037832788</v>
      </c>
      <c r="L78" s="263">
        <f t="shared" si="24"/>
        <v>61.19096509240246</v>
      </c>
      <c r="M78" s="4"/>
      <c r="N78" s="14"/>
    </row>
    <row r="79" spans="2:14" ht="9.75" customHeight="1">
      <c r="B79" s="42"/>
      <c r="C79" s="79"/>
      <c r="D79" s="262">
        <f>SUM(E79:F79)</f>
        <v>4576</v>
      </c>
      <c r="E79" s="262">
        <f>E78</f>
        <v>2141</v>
      </c>
      <c r="F79" s="262">
        <f>F78</f>
        <v>2435</v>
      </c>
      <c r="G79" s="262">
        <f>SUM(H79:I79)</f>
        <v>2887</v>
      </c>
      <c r="H79" s="262">
        <v>1397</v>
      </c>
      <c r="I79" s="262">
        <v>1490</v>
      </c>
      <c r="J79" s="261">
        <f t="shared" si="24"/>
        <v>63.09003496503497</v>
      </c>
      <c r="K79" s="261">
        <f t="shared" si="24"/>
        <v>65.24988323213452</v>
      </c>
      <c r="L79" s="261">
        <f t="shared" si="24"/>
        <v>61.19096509240246</v>
      </c>
      <c r="M79" s="29"/>
      <c r="N79" s="14"/>
    </row>
    <row r="80" spans="2:14" ht="7.5" customHeight="1">
      <c r="B80" s="42"/>
      <c r="C80" s="79"/>
      <c r="D80" s="267"/>
      <c r="E80" s="266"/>
      <c r="F80" s="266"/>
      <c r="G80" s="266"/>
      <c r="H80" s="266"/>
      <c r="I80" s="266"/>
      <c r="J80" s="266"/>
      <c r="K80" s="266"/>
      <c r="L80" s="266"/>
      <c r="M80" s="50"/>
      <c r="N80" s="14"/>
    </row>
    <row r="81" spans="2:14" ht="9.75" customHeight="1">
      <c r="B81" s="84" t="s">
        <v>551</v>
      </c>
      <c r="C81" s="79"/>
      <c r="D81" s="265">
        <f>SUM(E81:F81)</f>
        <v>2156</v>
      </c>
      <c r="E81" s="127">
        <v>1042</v>
      </c>
      <c r="F81" s="127">
        <v>1114</v>
      </c>
      <c r="G81" s="264">
        <f>SUM(H81:I81)</f>
        <v>1320</v>
      </c>
      <c r="H81" s="109">
        <v>641</v>
      </c>
      <c r="I81" s="109">
        <v>679</v>
      </c>
      <c r="J81" s="263">
        <f aca="true" t="shared" si="25" ref="J81:L82">SUM(G81/D81)*100</f>
        <v>61.224489795918366</v>
      </c>
      <c r="K81" s="263">
        <f t="shared" si="25"/>
        <v>61.51631477927063</v>
      </c>
      <c r="L81" s="263">
        <f t="shared" si="25"/>
        <v>60.95152603231598</v>
      </c>
      <c r="M81" s="19"/>
      <c r="N81" s="14"/>
    </row>
    <row r="82" spans="2:14" ht="9.75" customHeight="1">
      <c r="B82" s="42"/>
      <c r="C82" s="79"/>
      <c r="D82" s="262">
        <f>SUM(E82:F82)</f>
        <v>2156</v>
      </c>
      <c r="E82" s="262">
        <f>E81</f>
        <v>1042</v>
      </c>
      <c r="F82" s="262">
        <f>F81</f>
        <v>1114</v>
      </c>
      <c r="G82" s="262">
        <f>SUM(H82:I82)</f>
        <v>1320</v>
      </c>
      <c r="H82" s="262">
        <v>641</v>
      </c>
      <c r="I82" s="262">
        <v>679</v>
      </c>
      <c r="J82" s="261">
        <f t="shared" si="25"/>
        <v>61.224489795918366</v>
      </c>
      <c r="K82" s="261">
        <f t="shared" si="25"/>
        <v>61.51631477927063</v>
      </c>
      <c r="L82" s="261">
        <f t="shared" si="25"/>
        <v>60.95152603231598</v>
      </c>
      <c r="M82" s="4"/>
      <c r="N82" s="14"/>
    </row>
    <row r="83" spans="2:14" ht="6.75" customHeight="1">
      <c r="B83" s="42"/>
      <c r="C83" s="79"/>
      <c r="D83" s="267"/>
      <c r="E83" s="266"/>
      <c r="F83" s="266"/>
      <c r="G83" s="266"/>
      <c r="H83" s="266"/>
      <c r="I83" s="266"/>
      <c r="J83" s="266"/>
      <c r="K83" s="266"/>
      <c r="L83" s="266"/>
      <c r="M83" s="19"/>
      <c r="N83" s="14"/>
    </row>
    <row r="84" spans="2:14" ht="9.75" customHeight="1">
      <c r="B84" s="84" t="s">
        <v>550</v>
      </c>
      <c r="C84" s="79"/>
      <c r="D84" s="265">
        <f>SUM(E84:F84)</f>
        <v>4636</v>
      </c>
      <c r="E84" s="242">
        <v>2326</v>
      </c>
      <c r="F84" s="242">
        <v>2310</v>
      </c>
      <c r="G84" s="264">
        <f>SUM(H84:I84)</f>
        <v>2840</v>
      </c>
      <c r="H84" s="242">
        <v>1392</v>
      </c>
      <c r="I84" s="242">
        <v>1448</v>
      </c>
      <c r="J84" s="263">
        <f aca="true" t="shared" si="26" ref="J84:L85">SUM(G84/D84)*100</f>
        <v>61.259706643658326</v>
      </c>
      <c r="K84" s="263">
        <f t="shared" si="26"/>
        <v>59.84522785898538</v>
      </c>
      <c r="L84" s="263">
        <f t="shared" si="26"/>
        <v>62.683982683982684</v>
      </c>
      <c r="M84" s="4"/>
      <c r="N84" s="14"/>
    </row>
    <row r="85" spans="2:12" ht="9.75" customHeight="1">
      <c r="B85" s="42"/>
      <c r="C85" s="79"/>
      <c r="D85" s="262">
        <f>SUM(E85:F85)</f>
        <v>4636</v>
      </c>
      <c r="E85" s="262">
        <f>E84</f>
        <v>2326</v>
      </c>
      <c r="F85" s="262">
        <f>F84</f>
        <v>2310</v>
      </c>
      <c r="G85" s="262">
        <f>SUM(H85:I85)</f>
        <v>2840</v>
      </c>
      <c r="H85" s="262">
        <v>1392</v>
      </c>
      <c r="I85" s="262">
        <v>1448</v>
      </c>
      <c r="J85" s="261">
        <f t="shared" si="26"/>
        <v>61.259706643658326</v>
      </c>
      <c r="K85" s="261">
        <f t="shared" si="26"/>
        <v>59.84522785898538</v>
      </c>
      <c r="L85" s="261">
        <f t="shared" si="26"/>
        <v>62.683982683982684</v>
      </c>
    </row>
    <row r="86" spans="2:12" ht="6.75" customHeight="1">
      <c r="B86" s="42"/>
      <c r="C86" s="79"/>
      <c r="D86" s="252"/>
      <c r="E86" s="127"/>
      <c r="F86" s="127"/>
      <c r="G86" s="127"/>
      <c r="H86" s="127"/>
      <c r="I86" s="127"/>
      <c r="J86" s="109"/>
      <c r="K86" s="109"/>
      <c r="L86" s="109"/>
    </row>
    <row r="87" spans="2:12" ht="9.75" customHeight="1">
      <c r="B87" s="124" t="s">
        <v>352</v>
      </c>
      <c r="C87" s="79"/>
      <c r="D87" s="265">
        <f>SUM(E87:F87)</f>
        <v>624</v>
      </c>
      <c r="E87" s="109">
        <v>324</v>
      </c>
      <c r="F87" s="109">
        <v>300</v>
      </c>
      <c r="G87" s="264">
        <f>SUM(H87:I87)</f>
        <v>224</v>
      </c>
      <c r="H87" s="109">
        <v>121</v>
      </c>
      <c r="I87" s="109">
        <v>103</v>
      </c>
      <c r="J87" s="263">
        <f aca="true" t="shared" si="27" ref="J87:L88">SUM(G87/D87)*100</f>
        <v>35.8974358974359</v>
      </c>
      <c r="K87" s="263">
        <f t="shared" si="27"/>
        <v>37.34567901234568</v>
      </c>
      <c r="L87" s="263">
        <f t="shared" si="27"/>
        <v>34.333333333333336</v>
      </c>
    </row>
    <row r="88" spans="3:12" ht="9.75" customHeight="1">
      <c r="C88" s="79"/>
      <c r="D88" s="262">
        <f>SUM(E88:F88)</f>
        <v>624</v>
      </c>
      <c r="E88" s="262">
        <f>E87</f>
        <v>324</v>
      </c>
      <c r="F88" s="262">
        <f>F87</f>
        <v>300</v>
      </c>
      <c r="G88" s="262">
        <f>SUM(H88:I88)</f>
        <v>224</v>
      </c>
      <c r="H88" s="262">
        <v>121</v>
      </c>
      <c r="I88" s="262">
        <v>103</v>
      </c>
      <c r="J88" s="261">
        <f t="shared" si="27"/>
        <v>35.8974358974359</v>
      </c>
      <c r="K88" s="261">
        <f t="shared" si="27"/>
        <v>37.34567901234568</v>
      </c>
      <c r="L88" s="261">
        <f t="shared" si="27"/>
        <v>34.333333333333336</v>
      </c>
    </row>
    <row r="89" spans="1:12" ht="5.25" customHeight="1">
      <c r="A89" s="76"/>
      <c r="B89" s="128"/>
      <c r="C89" s="77"/>
      <c r="D89" s="76"/>
      <c r="E89" s="76"/>
      <c r="F89" s="76"/>
      <c r="G89" s="76"/>
      <c r="H89" s="76"/>
      <c r="I89" s="76"/>
      <c r="J89" s="76"/>
      <c r="K89" s="125"/>
      <c r="L89" s="76"/>
    </row>
    <row r="90" ht="13.5" customHeight="1">
      <c r="A90" s="44" t="s">
        <v>363</v>
      </c>
    </row>
    <row r="91" ht="13.5" customHeight="1"/>
    <row r="92" ht="13.5" customHeight="1"/>
    <row r="93" ht="4.5" customHeight="1"/>
    <row r="94" ht="11.25" customHeight="1"/>
    <row r="95" ht="11.25" customHeight="1"/>
    <row r="96" ht="11.25" customHeight="1"/>
    <row r="97" ht="11.25" customHeight="1"/>
    <row r="98" ht="11.25" customHeight="1"/>
  </sheetData>
  <sheetProtection/>
  <mergeCells count="6">
    <mergeCell ref="D1:K1"/>
    <mergeCell ref="B4:B5"/>
    <mergeCell ref="D4:F4"/>
    <mergeCell ref="G4:I4"/>
    <mergeCell ref="J3:L3"/>
    <mergeCell ref="J4:L4"/>
  </mergeCells>
  <printOptions/>
  <pageMargins left="0.7874015748031497" right="0.3937007874015748" top="0.7874015748031497" bottom="0.1968503937007874" header="0.3937007874015748" footer="0.1968503937007874"/>
  <pageSetup firstPageNumber="188" useFirstPageNumber="1" horizontalDpi="300" verticalDpi="3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40"/>
  <sheetViews>
    <sheetView zoomScalePageLayoutView="0" workbookViewId="0" topLeftCell="A10">
      <selection activeCell="U20" sqref="U20"/>
    </sheetView>
  </sheetViews>
  <sheetFormatPr defaultColWidth="15.625" defaultRowHeight="13.5"/>
  <cols>
    <col min="1" max="1" width="2.25390625" style="7" customWidth="1"/>
    <col min="2" max="2" width="12.875" style="7" customWidth="1"/>
    <col min="3" max="3" width="2.25390625" style="7" customWidth="1"/>
    <col min="4" max="10" width="7.625" style="7" customWidth="1"/>
    <col min="11" max="11" width="7.625" style="10" customWidth="1"/>
    <col min="12" max="12" width="7.625" style="7" customWidth="1"/>
    <col min="13" max="13" width="4.125" style="7" customWidth="1"/>
    <col min="14" max="14" width="4.375" style="12" customWidth="1"/>
    <col min="15" max="15" width="4.75390625" style="12" customWidth="1"/>
    <col min="16" max="21" width="4.75390625" style="7" customWidth="1"/>
    <col min="22" max="22" width="9.00390625" style="7" customWidth="1"/>
    <col min="23" max="49" width="4.75390625" style="7" customWidth="1"/>
    <col min="50" max="50" width="2.625" style="7" customWidth="1"/>
    <col min="51" max="66" width="2.00390625" style="7" customWidth="1"/>
    <col min="67" max="67" width="1.875" style="7" customWidth="1"/>
    <col min="68" max="16384" width="15.625" style="7" customWidth="1"/>
  </cols>
  <sheetData>
    <row r="1" spans="2:46" ht="18" customHeight="1">
      <c r="B1" s="322" t="s">
        <v>353</v>
      </c>
      <c r="C1" s="322"/>
      <c r="D1" s="322"/>
      <c r="E1" s="322"/>
      <c r="F1" s="3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4:18" ht="1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3" ht="15" customHeight="1" thickBot="1">
      <c r="A3" s="57" t="s">
        <v>602</v>
      </c>
      <c r="E3" s="9"/>
      <c r="J3" s="376" t="s">
        <v>601</v>
      </c>
      <c r="K3" s="376"/>
      <c r="L3" s="376"/>
      <c r="M3" s="11"/>
      <c r="W3" s="13"/>
    </row>
    <row r="4" spans="1:46" ht="18" customHeight="1">
      <c r="A4" s="74"/>
      <c r="B4" s="329" t="s">
        <v>345</v>
      </c>
      <c r="C4" s="75"/>
      <c r="D4" s="335" t="s">
        <v>346</v>
      </c>
      <c r="E4" s="374"/>
      <c r="F4" s="375"/>
      <c r="G4" s="335" t="s">
        <v>347</v>
      </c>
      <c r="H4" s="374"/>
      <c r="I4" s="375"/>
      <c r="J4" s="335" t="s">
        <v>348</v>
      </c>
      <c r="K4" s="374"/>
      <c r="L4" s="374"/>
      <c r="M4" s="14"/>
      <c r="N4" s="14"/>
      <c r="O4" s="15"/>
      <c r="P4" s="16"/>
      <c r="Q4" s="16"/>
      <c r="R4" s="16"/>
      <c r="S4" s="17"/>
      <c r="T4" s="16"/>
      <c r="U4" s="16"/>
      <c r="V4" s="16"/>
      <c r="W4" s="17"/>
      <c r="X4" s="16"/>
      <c r="Y4" s="16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8" customHeight="1">
      <c r="A5" s="76"/>
      <c r="B5" s="331"/>
      <c r="C5" s="77"/>
      <c r="D5" s="67" t="s">
        <v>498</v>
      </c>
      <c r="E5" s="67" t="s">
        <v>491</v>
      </c>
      <c r="F5" s="67" t="s">
        <v>492</v>
      </c>
      <c r="G5" s="67" t="s">
        <v>498</v>
      </c>
      <c r="H5" s="67" t="s">
        <v>491</v>
      </c>
      <c r="I5" s="66" t="s">
        <v>492</v>
      </c>
      <c r="J5" s="78" t="s">
        <v>349</v>
      </c>
      <c r="K5" s="78" t="s">
        <v>491</v>
      </c>
      <c r="L5" s="78" t="s">
        <v>492</v>
      </c>
      <c r="M5" s="14"/>
      <c r="N5" s="1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2:46" ht="18" customHeight="1">
      <c r="B6" s="28" t="s">
        <v>350</v>
      </c>
      <c r="C6" s="122"/>
      <c r="D6" s="308">
        <f aca="true" t="shared" si="0" ref="D6:I6">SUM(D8:D38)</f>
        <v>160032</v>
      </c>
      <c r="E6" s="277">
        <f t="shared" si="0"/>
        <v>75715</v>
      </c>
      <c r="F6" s="277">
        <f t="shared" si="0"/>
        <v>84317</v>
      </c>
      <c r="G6" s="277">
        <f t="shared" si="0"/>
        <v>93091</v>
      </c>
      <c r="H6" s="277">
        <f t="shared" si="0"/>
        <v>44320</v>
      </c>
      <c r="I6" s="277">
        <f t="shared" si="0"/>
        <v>48771</v>
      </c>
      <c r="J6" s="309">
        <f>SUM(G6/D6)*100</f>
        <v>58.17024095180964</v>
      </c>
      <c r="K6" s="309">
        <f>SUM(H6/E6)*100</f>
        <v>58.53529683682229</v>
      </c>
      <c r="L6" s="309">
        <f>SUM(I6/F6)*100</f>
        <v>57.842427980122636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2:46" ht="18" customHeight="1">
      <c r="B7" s="14"/>
      <c r="C7" s="79"/>
      <c r="D7" s="129"/>
      <c r="E7" s="1"/>
      <c r="F7" s="1"/>
      <c r="G7" s="1"/>
      <c r="H7" s="1"/>
      <c r="I7" s="1"/>
      <c r="J7" s="130"/>
      <c r="K7" s="130"/>
      <c r="L7" s="13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2:46" ht="18" customHeight="1">
      <c r="B8" s="32" t="s">
        <v>351</v>
      </c>
      <c r="C8" s="79"/>
      <c r="D8" s="131">
        <f>SUM(E8:F8)</f>
        <v>8820</v>
      </c>
      <c r="E8" s="132">
        <v>4155</v>
      </c>
      <c r="F8" s="132">
        <v>4665</v>
      </c>
      <c r="G8" s="132">
        <f>SUM(H8:I8)</f>
        <v>5361</v>
      </c>
      <c r="H8" s="132">
        <v>2550</v>
      </c>
      <c r="I8" s="132">
        <v>2811</v>
      </c>
      <c r="J8" s="133">
        <f aca="true" t="shared" si="1" ref="J8:L12">SUM(G8/D8)*100</f>
        <v>60.78231292517007</v>
      </c>
      <c r="K8" s="133">
        <f t="shared" si="1"/>
        <v>61.371841155234655</v>
      </c>
      <c r="L8" s="133">
        <f t="shared" si="1"/>
        <v>60.257234726688104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2:23" ht="18" customHeight="1">
      <c r="B9" s="84" t="s">
        <v>600</v>
      </c>
      <c r="C9" s="79"/>
      <c r="D9" s="131">
        <f>SUM(E9:F9)</f>
        <v>8359</v>
      </c>
      <c r="E9" s="132">
        <v>4091</v>
      </c>
      <c r="F9" s="132">
        <v>4268</v>
      </c>
      <c r="G9" s="132">
        <f>SUM(H9:I9)</f>
        <v>4428</v>
      </c>
      <c r="H9" s="132">
        <v>2140</v>
      </c>
      <c r="I9" s="132">
        <v>2288</v>
      </c>
      <c r="J9" s="133">
        <f t="shared" si="1"/>
        <v>52.97284364158392</v>
      </c>
      <c r="K9" s="133">
        <f t="shared" si="1"/>
        <v>52.30994866780738</v>
      </c>
      <c r="L9" s="133">
        <f t="shared" si="1"/>
        <v>53.608247422680414</v>
      </c>
      <c r="M9" s="14"/>
      <c r="N9" s="27"/>
      <c r="O9" s="27"/>
      <c r="P9" s="24"/>
      <c r="Q9" s="24"/>
      <c r="R9" s="4"/>
      <c r="S9" s="4"/>
      <c r="T9" s="28"/>
      <c r="U9" s="29"/>
      <c r="V9" s="29"/>
      <c r="W9" s="26"/>
    </row>
    <row r="10" spans="2:24" ht="18" customHeight="1">
      <c r="B10" s="84" t="s">
        <v>599</v>
      </c>
      <c r="C10" s="79"/>
      <c r="D10" s="131">
        <f>SUM(E10:F10)</f>
        <v>7418</v>
      </c>
      <c r="E10" s="132">
        <v>3552</v>
      </c>
      <c r="F10" s="132">
        <v>3866</v>
      </c>
      <c r="G10" s="132">
        <f>SUM(H10:I10)</f>
        <v>4393</v>
      </c>
      <c r="H10" s="132">
        <v>2144</v>
      </c>
      <c r="I10" s="132">
        <v>2249</v>
      </c>
      <c r="J10" s="133">
        <f t="shared" si="1"/>
        <v>59.220814235643026</v>
      </c>
      <c r="K10" s="133">
        <f t="shared" si="1"/>
        <v>60.36036036036037</v>
      </c>
      <c r="L10" s="133">
        <f t="shared" si="1"/>
        <v>58.173823072943605</v>
      </c>
      <c r="M10" s="19"/>
      <c r="O10" s="33"/>
      <c r="P10" s="13"/>
      <c r="Q10" s="13"/>
      <c r="R10" s="13"/>
      <c r="S10" s="13"/>
      <c r="T10" s="28"/>
      <c r="U10" s="29"/>
      <c r="V10" s="29"/>
      <c r="W10" s="34"/>
      <c r="X10" s="35"/>
    </row>
    <row r="11" spans="2:46" ht="18" customHeight="1">
      <c r="B11" s="84" t="s">
        <v>598</v>
      </c>
      <c r="C11" s="79"/>
      <c r="D11" s="131">
        <f>SUM(E11:F11)</f>
        <v>4595</v>
      </c>
      <c r="E11" s="132">
        <v>2199</v>
      </c>
      <c r="F11" s="132">
        <v>2396</v>
      </c>
      <c r="G11" s="132">
        <f>SUM(H11:I11)</f>
        <v>2557</v>
      </c>
      <c r="H11" s="132">
        <v>1215</v>
      </c>
      <c r="I11" s="132">
        <v>1342</v>
      </c>
      <c r="J11" s="133">
        <f t="shared" si="1"/>
        <v>55.647442872687705</v>
      </c>
      <c r="K11" s="133">
        <f t="shared" si="1"/>
        <v>55.25238744884038</v>
      </c>
      <c r="L11" s="133">
        <f t="shared" si="1"/>
        <v>56.010016694490815</v>
      </c>
      <c r="M11" s="38"/>
      <c r="N11" s="30"/>
      <c r="O11" s="30"/>
      <c r="P11" s="30"/>
      <c r="Q11" s="30"/>
      <c r="R11" s="30"/>
      <c r="S11" s="39"/>
      <c r="T11" s="39"/>
      <c r="U11" s="39"/>
      <c r="V11" s="40"/>
      <c r="W11" s="40"/>
      <c r="X11" s="40"/>
      <c r="Y11" s="40"/>
      <c r="Z11" s="40"/>
      <c r="AA11" s="40"/>
      <c r="AB11" s="40"/>
      <c r="AC11" s="4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9"/>
      <c r="AS11" s="39"/>
      <c r="AT11" s="39"/>
    </row>
    <row r="12" spans="2:46" ht="18" customHeight="1">
      <c r="B12" s="84" t="s">
        <v>597</v>
      </c>
      <c r="C12" s="79"/>
      <c r="D12" s="131">
        <f>SUM(E12:F12)</f>
        <v>3760</v>
      </c>
      <c r="E12" s="132">
        <v>1763</v>
      </c>
      <c r="F12" s="132">
        <v>1997</v>
      </c>
      <c r="G12" s="132">
        <f>SUM(H12:I12)</f>
        <v>2257</v>
      </c>
      <c r="H12" s="132">
        <v>1057</v>
      </c>
      <c r="I12" s="132">
        <v>1200</v>
      </c>
      <c r="J12" s="133">
        <f t="shared" si="1"/>
        <v>60.026595744680854</v>
      </c>
      <c r="K12" s="133">
        <f t="shared" si="1"/>
        <v>59.95462280204198</v>
      </c>
      <c r="L12" s="133">
        <f t="shared" si="1"/>
        <v>60.090135202804206</v>
      </c>
      <c r="M12" s="32"/>
      <c r="N12" s="19"/>
      <c r="O12" s="19"/>
      <c r="P12" s="19"/>
      <c r="Q12" s="19"/>
      <c r="R12" s="19"/>
      <c r="S12" s="19"/>
      <c r="T12" s="19"/>
      <c r="U12" s="1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3:46" ht="18" customHeight="1">
      <c r="C13" s="79"/>
      <c r="D13" s="129"/>
      <c r="E13" s="1"/>
      <c r="F13" s="1"/>
      <c r="G13" s="1"/>
      <c r="H13" s="1"/>
      <c r="I13" s="1"/>
      <c r="J13" s="130"/>
      <c r="K13" s="130"/>
      <c r="L13" s="130"/>
      <c r="M13" s="32"/>
      <c r="N13" s="19"/>
      <c r="O13" s="19"/>
      <c r="P13" s="19"/>
      <c r="Q13" s="19"/>
      <c r="R13" s="19"/>
      <c r="S13" s="29"/>
      <c r="T13" s="29"/>
      <c r="U13" s="29"/>
      <c r="V13" s="19"/>
      <c r="W13" s="19"/>
      <c r="X13" s="19"/>
      <c r="Y13" s="19"/>
      <c r="Z13" s="19"/>
      <c r="AA13" s="29"/>
      <c r="AB13" s="29"/>
      <c r="AC13" s="29"/>
      <c r="AD13" s="19"/>
      <c r="AE13" s="19"/>
      <c r="AF13" s="19"/>
      <c r="AG13" s="19"/>
      <c r="AH13" s="19"/>
      <c r="AI13" s="29"/>
      <c r="AJ13" s="29"/>
      <c r="AK13" s="29"/>
      <c r="AL13" s="19"/>
      <c r="AM13" s="19"/>
      <c r="AN13" s="19"/>
      <c r="AO13" s="19"/>
      <c r="AP13" s="19"/>
      <c r="AQ13" s="19"/>
      <c r="AR13" s="29"/>
      <c r="AS13" s="29"/>
      <c r="AT13" s="29"/>
    </row>
    <row r="14" spans="2:23" ht="18" customHeight="1">
      <c r="B14" s="84" t="s">
        <v>596</v>
      </c>
      <c r="C14" s="79"/>
      <c r="D14" s="131">
        <f>SUM(E14:F14)</f>
        <v>5904</v>
      </c>
      <c r="E14" s="132">
        <v>2695</v>
      </c>
      <c r="F14" s="132">
        <v>3209</v>
      </c>
      <c r="G14" s="132">
        <f>SUM(H14:I14)</f>
        <v>3329</v>
      </c>
      <c r="H14" s="132">
        <v>1540</v>
      </c>
      <c r="I14" s="132">
        <v>1789</v>
      </c>
      <c r="J14" s="133">
        <f aca="true" t="shared" si="2" ref="J14:L18">SUM(G14/D14)*100</f>
        <v>56.385501355013545</v>
      </c>
      <c r="K14" s="133">
        <f t="shared" si="2"/>
        <v>57.14285714285714</v>
      </c>
      <c r="L14" s="133">
        <f t="shared" si="2"/>
        <v>55.7494546587722</v>
      </c>
      <c r="M14" s="19"/>
      <c r="N14" s="23"/>
      <c r="O14" s="23"/>
      <c r="P14" s="4"/>
      <c r="Q14" s="4"/>
      <c r="R14" s="4"/>
      <c r="S14" s="4"/>
      <c r="T14" s="14"/>
      <c r="U14" s="29"/>
      <c r="V14" s="29"/>
      <c r="W14" s="43"/>
    </row>
    <row r="15" spans="2:23" ht="18" customHeight="1">
      <c r="B15" s="84" t="s">
        <v>595</v>
      </c>
      <c r="C15" s="79"/>
      <c r="D15" s="131">
        <f>SUM(E15:F15)</f>
        <v>7209</v>
      </c>
      <c r="E15" s="132">
        <v>3340</v>
      </c>
      <c r="F15" s="132">
        <v>3869</v>
      </c>
      <c r="G15" s="132">
        <f>SUM(H15:I15)</f>
        <v>4277</v>
      </c>
      <c r="H15" s="132">
        <v>1992</v>
      </c>
      <c r="I15" s="132">
        <v>2285</v>
      </c>
      <c r="J15" s="133">
        <f t="shared" si="2"/>
        <v>59.32861700651962</v>
      </c>
      <c r="K15" s="133">
        <f t="shared" si="2"/>
        <v>59.64071856287425</v>
      </c>
      <c r="L15" s="133">
        <f t="shared" si="2"/>
        <v>59.059188420780565</v>
      </c>
      <c r="V15" s="29"/>
      <c r="W15" s="43"/>
    </row>
    <row r="16" spans="2:46" ht="18" customHeight="1">
      <c r="B16" s="84" t="s">
        <v>594</v>
      </c>
      <c r="C16" s="79"/>
      <c r="D16" s="131">
        <f>SUM(E16:F16)</f>
        <v>7622</v>
      </c>
      <c r="E16" s="132">
        <v>3651</v>
      </c>
      <c r="F16" s="132">
        <v>3971</v>
      </c>
      <c r="G16" s="132">
        <f>SUM(H16:I16)</f>
        <v>4535</v>
      </c>
      <c r="H16" s="132">
        <v>2173</v>
      </c>
      <c r="I16" s="132">
        <v>2362</v>
      </c>
      <c r="J16" s="133">
        <f t="shared" si="2"/>
        <v>59.49881920755708</v>
      </c>
      <c r="K16" s="133">
        <f t="shared" si="2"/>
        <v>59.51794029033142</v>
      </c>
      <c r="L16" s="133">
        <f t="shared" si="2"/>
        <v>59.48123898262403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2:46" ht="18" customHeight="1">
      <c r="B17" s="84" t="s">
        <v>593</v>
      </c>
      <c r="C17" s="79"/>
      <c r="D17" s="131">
        <f>SUM(E17:F17)</f>
        <v>8097</v>
      </c>
      <c r="E17" s="132">
        <v>3745</v>
      </c>
      <c r="F17" s="132">
        <v>4352</v>
      </c>
      <c r="G17" s="132">
        <f>SUM(H17:I17)</f>
        <v>4717</v>
      </c>
      <c r="H17" s="132">
        <v>2220</v>
      </c>
      <c r="I17" s="132">
        <v>2497</v>
      </c>
      <c r="J17" s="133">
        <f t="shared" si="2"/>
        <v>58.25614425095714</v>
      </c>
      <c r="K17" s="133">
        <f t="shared" si="2"/>
        <v>59.279038718291055</v>
      </c>
      <c r="L17" s="133">
        <f t="shared" si="2"/>
        <v>57.37591911764706</v>
      </c>
      <c r="M17" s="4"/>
      <c r="N17" s="4"/>
      <c r="O17" s="4"/>
      <c r="P17" s="4"/>
      <c r="Q17" s="4"/>
      <c r="R17" s="4"/>
      <c r="S17" s="4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2:23" ht="18" customHeight="1">
      <c r="B18" s="84" t="s">
        <v>592</v>
      </c>
      <c r="C18" s="79"/>
      <c r="D18" s="131">
        <f>SUM(E18:F18)</f>
        <v>7259</v>
      </c>
      <c r="E18" s="132">
        <v>3409</v>
      </c>
      <c r="F18" s="132">
        <v>3850</v>
      </c>
      <c r="G18" s="132">
        <f>SUM(H18:I18)</f>
        <v>4454</v>
      </c>
      <c r="H18" s="132">
        <v>2111</v>
      </c>
      <c r="I18" s="132">
        <v>2343</v>
      </c>
      <c r="J18" s="133">
        <f t="shared" si="2"/>
        <v>61.35831381733021</v>
      </c>
      <c r="K18" s="133">
        <f t="shared" si="2"/>
        <v>61.92431798181285</v>
      </c>
      <c r="L18" s="133">
        <f t="shared" si="2"/>
        <v>60.857142857142854</v>
      </c>
      <c r="M18" s="4"/>
      <c r="N18" s="23"/>
      <c r="O18" s="23"/>
      <c r="P18" s="4"/>
      <c r="Q18" s="4"/>
      <c r="R18" s="4"/>
      <c r="S18" s="4"/>
      <c r="T18" s="14"/>
      <c r="U18" s="29"/>
      <c r="V18" s="29"/>
      <c r="W18" s="43"/>
    </row>
    <row r="19" spans="2:23" ht="18" customHeight="1">
      <c r="B19" s="42"/>
      <c r="C19" s="79"/>
      <c r="D19" s="129"/>
      <c r="E19" s="1"/>
      <c r="F19" s="1"/>
      <c r="G19" s="1"/>
      <c r="H19" s="1"/>
      <c r="I19" s="1"/>
      <c r="J19" s="130"/>
      <c r="K19" s="130"/>
      <c r="L19" s="130"/>
      <c r="M19" s="4"/>
      <c r="N19" s="23"/>
      <c r="O19" s="23"/>
      <c r="P19" s="4"/>
      <c r="Q19" s="4"/>
      <c r="R19" s="4"/>
      <c r="S19" s="4"/>
      <c r="T19" s="14"/>
      <c r="U19" s="29"/>
      <c r="V19" s="29"/>
      <c r="W19" s="43"/>
    </row>
    <row r="20" spans="2:23" ht="18" customHeight="1">
      <c r="B20" s="84" t="s">
        <v>591</v>
      </c>
      <c r="C20" s="79"/>
      <c r="D20" s="131">
        <f>SUM(E20:F20)</f>
        <v>5507</v>
      </c>
      <c r="E20" s="132">
        <v>2564</v>
      </c>
      <c r="F20" s="132">
        <v>2943</v>
      </c>
      <c r="G20" s="132">
        <f>SUM(H20:I20)</f>
        <v>3099</v>
      </c>
      <c r="H20" s="132">
        <v>1489</v>
      </c>
      <c r="I20" s="132">
        <v>1610</v>
      </c>
      <c r="J20" s="133">
        <f aca="true" t="shared" si="3" ref="J20:L24">SUM(G20/D20)*100</f>
        <v>56.27383330306882</v>
      </c>
      <c r="K20" s="133">
        <f t="shared" si="3"/>
        <v>58.073322932917314</v>
      </c>
      <c r="L20" s="133">
        <f t="shared" si="3"/>
        <v>54.70608222901801</v>
      </c>
      <c r="M20" s="13"/>
      <c r="N20" s="47"/>
      <c r="O20" s="47"/>
      <c r="P20" s="13"/>
      <c r="Q20" s="13"/>
      <c r="R20" s="13"/>
      <c r="S20" s="13"/>
      <c r="T20" s="14"/>
      <c r="U20" s="29"/>
      <c r="V20" s="29"/>
      <c r="W20" s="43"/>
    </row>
    <row r="21" spans="2:23" ht="18" customHeight="1">
      <c r="B21" s="84" t="s">
        <v>590</v>
      </c>
      <c r="C21" s="79"/>
      <c r="D21" s="131">
        <f>SUM(E21:F21)</f>
        <v>2915</v>
      </c>
      <c r="E21" s="132">
        <v>1349</v>
      </c>
      <c r="F21" s="132">
        <v>1566</v>
      </c>
      <c r="G21" s="132">
        <f>SUM(H21:I21)</f>
        <v>1655</v>
      </c>
      <c r="H21" s="134">
        <v>784</v>
      </c>
      <c r="I21" s="134">
        <v>871</v>
      </c>
      <c r="J21" s="133">
        <f t="shared" si="3"/>
        <v>56.77530017152659</v>
      </c>
      <c r="K21" s="133">
        <f t="shared" si="3"/>
        <v>58.117123795404005</v>
      </c>
      <c r="L21" s="133">
        <f t="shared" si="3"/>
        <v>55.61941251596424</v>
      </c>
      <c r="M21" s="4"/>
      <c r="N21" s="23"/>
      <c r="O21" s="23"/>
      <c r="P21" s="4"/>
      <c r="Q21" s="4"/>
      <c r="R21" s="4"/>
      <c r="S21" s="4"/>
      <c r="T21" s="14"/>
      <c r="U21" s="29"/>
      <c r="V21" s="29"/>
      <c r="W21" s="43"/>
    </row>
    <row r="22" spans="2:23" ht="18" customHeight="1">
      <c r="B22" s="84" t="s">
        <v>589</v>
      </c>
      <c r="C22" s="79"/>
      <c r="D22" s="131">
        <f>SUM(E22:F22)</f>
        <v>8600</v>
      </c>
      <c r="E22" s="132">
        <v>4144</v>
      </c>
      <c r="F22" s="132">
        <v>4456</v>
      </c>
      <c r="G22" s="132">
        <f>SUM(H22:I22)</f>
        <v>4472</v>
      </c>
      <c r="H22" s="132">
        <v>2195</v>
      </c>
      <c r="I22" s="132">
        <v>2277</v>
      </c>
      <c r="J22" s="133">
        <f t="shared" si="3"/>
        <v>52</v>
      </c>
      <c r="K22" s="133">
        <f t="shared" si="3"/>
        <v>52.96814671814671</v>
      </c>
      <c r="L22" s="133">
        <f t="shared" si="3"/>
        <v>51.09964093357271</v>
      </c>
      <c r="M22" s="19"/>
      <c r="N22" s="23"/>
      <c r="O22" s="23"/>
      <c r="P22" s="19"/>
      <c r="Q22" s="19"/>
      <c r="R22" s="19"/>
      <c r="S22" s="19"/>
      <c r="T22" s="14"/>
      <c r="U22" s="48"/>
      <c r="V22" s="48"/>
      <c r="W22" s="43"/>
    </row>
    <row r="23" spans="2:23" ht="18" customHeight="1">
      <c r="B23" s="84" t="s">
        <v>588</v>
      </c>
      <c r="C23" s="79"/>
      <c r="D23" s="131">
        <f>SUM(E23:F23)</f>
        <v>5112</v>
      </c>
      <c r="E23" s="132">
        <v>2386</v>
      </c>
      <c r="F23" s="132">
        <v>2726</v>
      </c>
      <c r="G23" s="132">
        <f>SUM(H23:I23)</f>
        <v>2808</v>
      </c>
      <c r="H23" s="132">
        <v>1322</v>
      </c>
      <c r="I23" s="132">
        <v>1486</v>
      </c>
      <c r="J23" s="133">
        <f t="shared" si="3"/>
        <v>54.929577464788736</v>
      </c>
      <c r="K23" s="133">
        <f t="shared" si="3"/>
        <v>55.40653813914501</v>
      </c>
      <c r="L23" s="133">
        <f t="shared" si="3"/>
        <v>54.51210564930301</v>
      </c>
      <c r="M23" s="19"/>
      <c r="N23" s="23"/>
      <c r="O23" s="23"/>
      <c r="P23" s="19"/>
      <c r="Q23" s="19"/>
      <c r="R23" s="19"/>
      <c r="S23" s="19"/>
      <c r="T23" s="14"/>
      <c r="U23" s="51"/>
      <c r="V23" s="51"/>
      <c r="W23" s="52"/>
    </row>
    <row r="24" spans="2:23" ht="18" customHeight="1">
      <c r="B24" s="84" t="s">
        <v>587</v>
      </c>
      <c r="C24" s="79"/>
      <c r="D24" s="131">
        <f>SUM(E24:F24)</f>
        <v>6985</v>
      </c>
      <c r="E24" s="132">
        <v>3222</v>
      </c>
      <c r="F24" s="132">
        <v>3763</v>
      </c>
      <c r="G24" s="132">
        <f>SUM(H24:I24)</f>
        <v>4148</v>
      </c>
      <c r="H24" s="132">
        <v>1960</v>
      </c>
      <c r="I24" s="132">
        <v>2188</v>
      </c>
      <c r="J24" s="133">
        <f t="shared" si="3"/>
        <v>59.384395132426626</v>
      </c>
      <c r="K24" s="133">
        <f t="shared" si="3"/>
        <v>60.83178150217257</v>
      </c>
      <c r="L24" s="133">
        <f t="shared" si="3"/>
        <v>58.14509699707679</v>
      </c>
      <c r="M24" s="4"/>
      <c r="N24" s="23"/>
      <c r="O24" s="23"/>
      <c r="P24" s="4"/>
      <c r="Q24" s="19"/>
      <c r="R24" s="19"/>
      <c r="S24" s="19"/>
      <c r="T24" s="14"/>
      <c r="U24" s="54"/>
      <c r="V24" s="54"/>
      <c r="W24" s="43"/>
    </row>
    <row r="25" spans="2:23" ht="18" customHeight="1">
      <c r="B25" s="42"/>
      <c r="C25" s="79"/>
      <c r="D25" s="129"/>
      <c r="E25" s="1"/>
      <c r="F25" s="1"/>
      <c r="G25" s="1"/>
      <c r="H25" s="1"/>
      <c r="I25" s="1"/>
      <c r="J25" s="130"/>
      <c r="K25" s="130"/>
      <c r="L25" s="130"/>
      <c r="M25" s="13"/>
      <c r="N25" s="47"/>
      <c r="O25" s="47"/>
      <c r="P25" s="13"/>
      <c r="Q25" s="13"/>
      <c r="R25" s="14"/>
      <c r="S25" s="14"/>
      <c r="T25" s="35"/>
      <c r="U25" s="48"/>
      <c r="V25" s="48"/>
      <c r="W25" s="43"/>
    </row>
    <row r="26" spans="2:20" ht="18" customHeight="1">
      <c r="B26" s="84" t="s">
        <v>586</v>
      </c>
      <c r="C26" s="79"/>
      <c r="D26" s="131">
        <f>SUM(E26:F26)</f>
        <v>4264</v>
      </c>
      <c r="E26" s="132">
        <v>2051</v>
      </c>
      <c r="F26" s="132">
        <v>2213</v>
      </c>
      <c r="G26" s="132">
        <f>SUM(H26:I26)</f>
        <v>2597</v>
      </c>
      <c r="H26" s="132">
        <v>1238</v>
      </c>
      <c r="I26" s="132">
        <v>1359</v>
      </c>
      <c r="J26" s="133">
        <f aca="true" t="shared" si="4" ref="J26:L30">SUM(G26/D26)*100</f>
        <v>60.905253283302066</v>
      </c>
      <c r="K26" s="133">
        <f t="shared" si="4"/>
        <v>60.36079960994637</v>
      </c>
      <c r="L26" s="133">
        <f t="shared" si="4"/>
        <v>61.4098508811568</v>
      </c>
      <c r="M26" s="50"/>
      <c r="N26" s="53"/>
      <c r="O26" s="53"/>
      <c r="P26" s="29"/>
      <c r="Q26" s="29"/>
      <c r="R26" s="29"/>
      <c r="S26" s="29"/>
      <c r="T26" s="14"/>
    </row>
    <row r="27" spans="2:20" ht="18" customHeight="1">
      <c r="B27" s="84" t="s">
        <v>585</v>
      </c>
      <c r="C27" s="79"/>
      <c r="D27" s="131">
        <f>SUM(E27:F27)</f>
        <v>4863</v>
      </c>
      <c r="E27" s="132">
        <v>2390</v>
      </c>
      <c r="F27" s="132">
        <v>2473</v>
      </c>
      <c r="G27" s="132">
        <f>SUM(H27:I27)</f>
        <v>2784</v>
      </c>
      <c r="H27" s="132">
        <v>1380</v>
      </c>
      <c r="I27" s="132">
        <v>1404</v>
      </c>
      <c r="J27" s="133">
        <f t="shared" si="4"/>
        <v>57.248611967921036</v>
      </c>
      <c r="K27" s="133">
        <f t="shared" si="4"/>
        <v>57.74058577405857</v>
      </c>
      <c r="L27" s="133">
        <f t="shared" si="4"/>
        <v>56.77315002021835</v>
      </c>
      <c r="M27" s="19"/>
      <c r="N27" s="23"/>
      <c r="O27" s="23"/>
      <c r="P27" s="19"/>
      <c r="Q27" s="19"/>
      <c r="R27" s="19"/>
      <c r="S27" s="19"/>
      <c r="T27" s="14"/>
    </row>
    <row r="28" spans="2:20" ht="18" customHeight="1">
      <c r="B28" s="84" t="s">
        <v>584</v>
      </c>
      <c r="C28" s="79"/>
      <c r="D28" s="131">
        <f>SUM(E28:F28)</f>
        <v>6789</v>
      </c>
      <c r="E28" s="132">
        <v>3160</v>
      </c>
      <c r="F28" s="132">
        <v>3629</v>
      </c>
      <c r="G28" s="132">
        <f>SUM(H28:I28)</f>
        <v>4219</v>
      </c>
      <c r="H28" s="132">
        <v>1963</v>
      </c>
      <c r="I28" s="132">
        <v>2256</v>
      </c>
      <c r="J28" s="133">
        <f t="shared" si="4"/>
        <v>62.14464575047871</v>
      </c>
      <c r="K28" s="133">
        <f t="shared" si="4"/>
        <v>62.12025316455696</v>
      </c>
      <c r="L28" s="133">
        <f t="shared" si="4"/>
        <v>62.16588591898594</v>
      </c>
      <c r="M28" s="19"/>
      <c r="N28" s="23"/>
      <c r="O28" s="23"/>
      <c r="P28" s="19"/>
      <c r="Q28" s="19"/>
      <c r="R28" s="19"/>
      <c r="S28" s="19"/>
      <c r="T28" s="14"/>
    </row>
    <row r="29" spans="2:20" ht="18" customHeight="1">
      <c r="B29" s="84" t="s">
        <v>583</v>
      </c>
      <c r="C29" s="79"/>
      <c r="D29" s="131">
        <f>SUM(E29:F29)</f>
        <v>7340</v>
      </c>
      <c r="E29" s="132">
        <v>3380</v>
      </c>
      <c r="F29" s="132">
        <v>3960</v>
      </c>
      <c r="G29" s="132">
        <f>SUM(H29:I29)</f>
        <v>4282</v>
      </c>
      <c r="H29" s="132">
        <v>1986</v>
      </c>
      <c r="I29" s="132">
        <v>2296</v>
      </c>
      <c r="J29" s="133">
        <f t="shared" si="4"/>
        <v>58.33787465940055</v>
      </c>
      <c r="K29" s="133">
        <f t="shared" si="4"/>
        <v>58.757396449704146</v>
      </c>
      <c r="L29" s="133">
        <f t="shared" si="4"/>
        <v>57.97979797979798</v>
      </c>
      <c r="M29" s="19"/>
      <c r="N29" s="23"/>
      <c r="O29" s="23"/>
      <c r="P29" s="50"/>
      <c r="Q29" s="29"/>
      <c r="R29" s="29"/>
      <c r="S29" s="29"/>
      <c r="T29" s="14"/>
    </row>
    <row r="30" spans="2:20" ht="18" customHeight="1">
      <c r="B30" s="84" t="s">
        <v>582</v>
      </c>
      <c r="C30" s="79"/>
      <c r="D30" s="131">
        <f>SUM(E30:F30)</f>
        <v>6760</v>
      </c>
      <c r="E30" s="132">
        <v>3233</v>
      </c>
      <c r="F30" s="132">
        <v>3527</v>
      </c>
      <c r="G30" s="132">
        <f>SUM(H30:I30)</f>
        <v>4077</v>
      </c>
      <c r="H30" s="132">
        <v>1972</v>
      </c>
      <c r="I30" s="132">
        <v>2105</v>
      </c>
      <c r="J30" s="133">
        <f t="shared" si="4"/>
        <v>60.31065088757397</v>
      </c>
      <c r="K30" s="133">
        <f t="shared" si="4"/>
        <v>60.995978966903806</v>
      </c>
      <c r="L30" s="133">
        <f t="shared" si="4"/>
        <v>59.68244967394386</v>
      </c>
      <c r="M30" s="4"/>
      <c r="N30" s="23"/>
      <c r="O30" s="23"/>
      <c r="P30" s="4"/>
      <c r="Q30" s="19"/>
      <c r="R30" s="4"/>
      <c r="S30" s="4"/>
      <c r="T30" s="14"/>
    </row>
    <row r="31" spans="2:20" ht="18" customHeight="1">
      <c r="B31" s="42"/>
      <c r="C31" s="79"/>
      <c r="D31" s="129"/>
      <c r="E31" s="1"/>
      <c r="F31" s="1"/>
      <c r="G31" s="1"/>
      <c r="H31" s="1"/>
      <c r="I31" s="1"/>
      <c r="J31" s="130"/>
      <c r="K31" s="130"/>
      <c r="L31" s="130"/>
      <c r="M31" s="29"/>
      <c r="N31" s="23"/>
      <c r="O31" s="23"/>
      <c r="P31" s="19"/>
      <c r="Q31" s="19"/>
      <c r="R31" s="19"/>
      <c r="S31" s="19"/>
      <c r="T31" s="14"/>
    </row>
    <row r="32" spans="2:12" ht="18" customHeight="1">
      <c r="B32" s="84" t="s">
        <v>581</v>
      </c>
      <c r="C32" s="79"/>
      <c r="D32" s="131">
        <f>SUM(E32:F32)</f>
        <v>9050</v>
      </c>
      <c r="E32" s="132">
        <v>4306</v>
      </c>
      <c r="F32" s="132">
        <v>4744</v>
      </c>
      <c r="G32" s="132">
        <f>SUM(H32:I32)</f>
        <v>5269</v>
      </c>
      <c r="H32" s="132">
        <v>2518</v>
      </c>
      <c r="I32" s="132">
        <v>2751</v>
      </c>
      <c r="J32" s="133">
        <f aca="true" t="shared" si="5" ref="J32:L36">SUM(G32/D32)*100</f>
        <v>58.22099447513812</v>
      </c>
      <c r="K32" s="133">
        <f t="shared" si="5"/>
        <v>58.47654435671157</v>
      </c>
      <c r="L32" s="133">
        <f t="shared" si="5"/>
        <v>57.98903878583474</v>
      </c>
    </row>
    <row r="33" spans="2:12" ht="18" customHeight="1">
      <c r="B33" s="84" t="s">
        <v>580</v>
      </c>
      <c r="C33" s="79"/>
      <c r="D33" s="131">
        <f>SUM(E33:F33)</f>
        <v>5538</v>
      </c>
      <c r="E33" s="132">
        <v>2623</v>
      </c>
      <c r="F33" s="132">
        <v>2915</v>
      </c>
      <c r="G33" s="132">
        <f>SUM(H33:I33)</f>
        <v>3118</v>
      </c>
      <c r="H33" s="132">
        <v>1494</v>
      </c>
      <c r="I33" s="132">
        <v>1624</v>
      </c>
      <c r="J33" s="133">
        <f t="shared" si="5"/>
        <v>56.30191404839292</v>
      </c>
      <c r="K33" s="133">
        <f t="shared" si="5"/>
        <v>56.95768204346169</v>
      </c>
      <c r="L33" s="133">
        <f t="shared" si="5"/>
        <v>55.711835334476845</v>
      </c>
    </row>
    <row r="34" spans="2:12" ht="18" customHeight="1">
      <c r="B34" s="84" t="s">
        <v>579</v>
      </c>
      <c r="C34" s="79"/>
      <c r="D34" s="131">
        <f>SUM(E34:F34)</f>
        <v>6007</v>
      </c>
      <c r="E34" s="132">
        <v>2808</v>
      </c>
      <c r="F34" s="132">
        <v>3199</v>
      </c>
      <c r="G34" s="132">
        <f>SUM(H34:I34)</f>
        <v>3756</v>
      </c>
      <c r="H34" s="132">
        <v>1761</v>
      </c>
      <c r="I34" s="132">
        <v>1995</v>
      </c>
      <c r="J34" s="133">
        <f t="shared" si="5"/>
        <v>62.52705177293157</v>
      </c>
      <c r="K34" s="133">
        <f t="shared" si="5"/>
        <v>62.71367521367522</v>
      </c>
      <c r="L34" s="133">
        <f t="shared" si="5"/>
        <v>62.36323851203501</v>
      </c>
    </row>
    <row r="35" spans="2:12" ht="18" customHeight="1">
      <c r="B35" s="84" t="s">
        <v>578</v>
      </c>
      <c r="C35" s="79"/>
      <c r="D35" s="131">
        <f>SUM(E35:F35)</f>
        <v>4518</v>
      </c>
      <c r="E35" s="132">
        <v>2132</v>
      </c>
      <c r="F35" s="132">
        <v>2386</v>
      </c>
      <c r="G35" s="132">
        <f>SUM(H35:I35)</f>
        <v>2619</v>
      </c>
      <c r="H35" s="132">
        <v>1244</v>
      </c>
      <c r="I35" s="132">
        <v>1375</v>
      </c>
      <c r="J35" s="133">
        <f t="shared" si="5"/>
        <v>57.96812749003985</v>
      </c>
      <c r="K35" s="133">
        <f t="shared" si="5"/>
        <v>58.348968105065666</v>
      </c>
      <c r="L35" s="133">
        <f t="shared" si="5"/>
        <v>57.62782900251467</v>
      </c>
    </row>
    <row r="36" spans="2:12" ht="18" customHeight="1">
      <c r="B36" s="84" t="s">
        <v>577</v>
      </c>
      <c r="C36" s="79"/>
      <c r="D36" s="131">
        <f>SUM(E36:F36)</f>
        <v>2108</v>
      </c>
      <c r="E36" s="132">
        <v>1012</v>
      </c>
      <c r="F36" s="132">
        <v>1096</v>
      </c>
      <c r="G36" s="132">
        <f>SUM(H36:I36)</f>
        <v>1215</v>
      </c>
      <c r="H36" s="134">
        <v>574</v>
      </c>
      <c r="I36" s="134">
        <v>641</v>
      </c>
      <c r="J36" s="133">
        <f t="shared" si="5"/>
        <v>57.63757115749526</v>
      </c>
      <c r="K36" s="133">
        <f t="shared" si="5"/>
        <v>56.7193675889328</v>
      </c>
      <c r="L36" s="133">
        <f t="shared" si="5"/>
        <v>58.48540145985402</v>
      </c>
    </row>
    <row r="37" spans="2:12" ht="18" customHeight="1">
      <c r="B37" s="42"/>
      <c r="C37" s="79"/>
      <c r="D37" s="129"/>
      <c r="E37" s="1"/>
      <c r="F37" s="1"/>
      <c r="G37" s="1"/>
      <c r="H37" s="1"/>
      <c r="I37" s="1"/>
      <c r="J37" s="130"/>
      <c r="K37" s="130"/>
      <c r="L37" s="130"/>
    </row>
    <row r="38" spans="2:12" ht="18" customHeight="1">
      <c r="B38" s="84" t="s">
        <v>576</v>
      </c>
      <c r="C38" s="79"/>
      <c r="D38" s="131">
        <f>SUM(E38:F38)</f>
        <v>4633</v>
      </c>
      <c r="E38" s="135">
        <v>2355</v>
      </c>
      <c r="F38" s="135">
        <v>2278</v>
      </c>
      <c r="G38" s="132">
        <f>SUM(H38:I38)</f>
        <v>2665</v>
      </c>
      <c r="H38" s="135">
        <v>1298</v>
      </c>
      <c r="I38" s="135">
        <v>1367</v>
      </c>
      <c r="J38" s="133">
        <f>SUM(G38/D38)*100</f>
        <v>57.52212389380531</v>
      </c>
      <c r="K38" s="133">
        <f>SUM(H38/E38)*100</f>
        <v>55.11677282377919</v>
      </c>
      <c r="L38" s="133">
        <f>SUM(I38/F38)*100</f>
        <v>60.00877963125548</v>
      </c>
    </row>
    <row r="39" spans="1:12" ht="5.25" customHeight="1">
      <c r="A39" s="76"/>
      <c r="B39" s="76"/>
      <c r="C39" s="77"/>
      <c r="D39" s="76"/>
      <c r="E39" s="76"/>
      <c r="F39" s="76"/>
      <c r="G39" s="76"/>
      <c r="H39" s="76"/>
      <c r="I39" s="76"/>
      <c r="J39" s="76"/>
      <c r="K39" s="125"/>
      <c r="L39" s="76"/>
    </row>
    <row r="40" ht="12">
      <c r="A40" s="44"/>
    </row>
  </sheetData>
  <sheetProtection/>
  <mergeCells count="6">
    <mergeCell ref="J3:L3"/>
    <mergeCell ref="B1:F1"/>
    <mergeCell ref="D4:F4"/>
    <mergeCell ref="G4:I4"/>
    <mergeCell ref="J4:L4"/>
    <mergeCell ref="B4:B5"/>
  </mergeCells>
  <printOptions/>
  <pageMargins left="0.7874015748031497" right="0" top="0.7874015748031497" bottom="0.1968503937007874" header="0.3937007874015748" footer="0.1968503937007874"/>
  <pageSetup firstPageNumber="189" useFirstPageNumber="1" horizontalDpi="600" verticalDpi="600" orientation="portrait" paperSize="9" r:id="rId2"/>
  <headerFooter alignWithMargins="0">
    <oddHeader xml:space="preserve">&amp;R&amp;"ＭＳ 明朝,標準"&amp;8選挙・職員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84"/>
  <sheetViews>
    <sheetView zoomScale="85" zoomScaleNormal="85" zoomScalePageLayoutView="0" workbookViewId="0" topLeftCell="A13">
      <selection activeCell="G2" sqref="G2"/>
    </sheetView>
  </sheetViews>
  <sheetFormatPr defaultColWidth="15.625" defaultRowHeight="13.5"/>
  <cols>
    <col min="1" max="1" width="2.25390625" style="7" customWidth="1"/>
    <col min="2" max="2" width="12.875" style="7" customWidth="1"/>
    <col min="3" max="3" width="2.25390625" style="7" customWidth="1"/>
    <col min="4" max="10" width="7.625" style="7" customWidth="1"/>
    <col min="11" max="11" width="7.625" style="10" customWidth="1"/>
    <col min="12" max="12" width="7.625" style="7" customWidth="1"/>
    <col min="13" max="14" width="2.00390625" style="7" customWidth="1"/>
    <col min="15" max="15" width="2.125" style="7" customWidth="1"/>
    <col min="16" max="46" width="2.00390625" style="7" customWidth="1"/>
    <col min="47" max="47" width="2.125" style="7" customWidth="1"/>
    <col min="48" max="56" width="2.00390625" style="7" customWidth="1"/>
    <col min="57" max="61" width="1.37890625" style="7" customWidth="1"/>
    <col min="62" max="62" width="2.125" style="7" customWidth="1"/>
    <col min="63" max="72" width="1.37890625" style="7" customWidth="1"/>
    <col min="73" max="16384" width="15.625" style="7" customWidth="1"/>
  </cols>
  <sheetData>
    <row r="1" spans="3:60" ht="18" customHeight="1">
      <c r="C1" s="2"/>
      <c r="D1" s="2"/>
      <c r="E1" s="2"/>
      <c r="F1" s="2"/>
      <c r="G1" s="322" t="s">
        <v>658</v>
      </c>
      <c r="H1" s="322"/>
      <c r="I1" s="322"/>
      <c r="J1" s="322"/>
      <c r="K1" s="322"/>
      <c r="L1" s="32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4:12" ht="15" customHeight="1">
      <c r="D2" s="8"/>
      <c r="E2" s="8"/>
      <c r="F2" s="8"/>
      <c r="G2" s="8"/>
      <c r="H2" s="8"/>
      <c r="I2" s="8"/>
      <c r="J2" s="8"/>
      <c r="K2" s="8"/>
      <c r="L2" s="8"/>
    </row>
    <row r="3" spans="1:51" ht="15" customHeight="1" thickBot="1">
      <c r="A3" s="57" t="s">
        <v>604</v>
      </c>
      <c r="E3" s="9"/>
      <c r="J3" s="376" t="s">
        <v>603</v>
      </c>
      <c r="K3" s="376"/>
      <c r="L3" s="376"/>
      <c r="M3" s="59"/>
      <c r="N3" s="59"/>
      <c r="O3" s="59"/>
      <c r="P3" s="59"/>
      <c r="AA3" s="44"/>
      <c r="AG3" s="9"/>
      <c r="AM3" s="21"/>
      <c r="AY3" s="21"/>
    </row>
    <row r="4" spans="1:60" ht="18" customHeight="1">
      <c r="A4" s="74"/>
      <c r="B4" s="329" t="s">
        <v>345</v>
      </c>
      <c r="C4" s="75"/>
      <c r="D4" s="335" t="s">
        <v>346</v>
      </c>
      <c r="E4" s="374"/>
      <c r="F4" s="375"/>
      <c r="G4" s="335" t="s">
        <v>347</v>
      </c>
      <c r="H4" s="374"/>
      <c r="I4" s="375"/>
      <c r="J4" s="335" t="s">
        <v>348</v>
      </c>
      <c r="K4" s="374"/>
      <c r="L4" s="37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8" customHeight="1">
      <c r="A5" s="76"/>
      <c r="B5" s="331"/>
      <c r="C5" s="77"/>
      <c r="D5" s="67" t="s">
        <v>498</v>
      </c>
      <c r="E5" s="67" t="s">
        <v>491</v>
      </c>
      <c r="F5" s="67" t="s">
        <v>492</v>
      </c>
      <c r="G5" s="67" t="s">
        <v>498</v>
      </c>
      <c r="H5" s="67" t="s">
        <v>491</v>
      </c>
      <c r="I5" s="66" t="s">
        <v>492</v>
      </c>
      <c r="J5" s="78" t="s">
        <v>349</v>
      </c>
      <c r="K5" s="78" t="s">
        <v>491</v>
      </c>
      <c r="L5" s="78" t="s">
        <v>492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2:60" ht="18" customHeight="1">
      <c r="B6" s="28" t="s">
        <v>350</v>
      </c>
      <c r="C6" s="122"/>
      <c r="D6" s="277">
        <f aca="true" t="shared" si="0" ref="D6:I6">SUM(D8:D38)</f>
        <v>155467</v>
      </c>
      <c r="E6" s="277">
        <f t="shared" si="0"/>
        <v>73778</v>
      </c>
      <c r="F6" s="277">
        <f t="shared" si="0"/>
        <v>81689</v>
      </c>
      <c r="G6" s="277">
        <f t="shared" si="0"/>
        <v>94807</v>
      </c>
      <c r="H6" s="277">
        <f t="shared" si="0"/>
        <v>44163</v>
      </c>
      <c r="I6" s="277">
        <f t="shared" si="0"/>
        <v>50644</v>
      </c>
      <c r="J6" s="276">
        <f>SUM(G6/D6)*100</f>
        <v>60.98207336605196</v>
      </c>
      <c r="K6" s="276">
        <f>SUM(H6/E6)*100</f>
        <v>59.85930765268779</v>
      </c>
      <c r="L6" s="276">
        <f>SUM(I6/F6)*100</f>
        <v>61.99610718701416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9"/>
      <c r="BD6" s="29"/>
      <c r="BE6" s="29"/>
      <c r="BF6" s="29"/>
      <c r="BG6" s="29"/>
      <c r="BH6" s="29"/>
    </row>
    <row r="7" spans="2:60" ht="18" customHeight="1">
      <c r="B7" s="14"/>
      <c r="C7" s="79"/>
      <c r="D7" s="137"/>
      <c r="E7" s="134"/>
      <c r="F7" s="134"/>
      <c r="G7" s="134"/>
      <c r="H7" s="134"/>
      <c r="I7" s="134"/>
      <c r="J7" s="133"/>
      <c r="K7" s="133"/>
      <c r="L7" s="13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2:60" ht="18" customHeight="1">
      <c r="B8" s="32" t="s">
        <v>351</v>
      </c>
      <c r="C8" s="79"/>
      <c r="D8" s="131">
        <f>SUM(E8:F8)</f>
        <v>8500</v>
      </c>
      <c r="E8" s="132">
        <v>4038</v>
      </c>
      <c r="F8" s="132">
        <v>4462</v>
      </c>
      <c r="G8" s="132">
        <f>SUM(H8:I8)</f>
        <v>5309</v>
      </c>
      <c r="H8" s="132">
        <v>2451</v>
      </c>
      <c r="I8" s="132">
        <v>2858</v>
      </c>
      <c r="J8" s="133">
        <f aca="true" t="shared" si="1" ref="J8:L12">SUM(G8/D8)*100</f>
        <v>62.45882352941177</v>
      </c>
      <c r="K8" s="133">
        <f t="shared" si="1"/>
        <v>60.69836552748885</v>
      </c>
      <c r="L8" s="133">
        <f t="shared" si="1"/>
        <v>64.05199462124608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2:44" ht="18" customHeight="1">
      <c r="B9" s="84" t="s">
        <v>574</v>
      </c>
      <c r="C9" s="79"/>
      <c r="D9" s="131">
        <f>SUM(E9:F9)</f>
        <v>7824</v>
      </c>
      <c r="E9" s="132">
        <v>3877</v>
      </c>
      <c r="F9" s="132">
        <v>3947</v>
      </c>
      <c r="G9" s="132">
        <f>SUM(H9:I9)</f>
        <v>4538</v>
      </c>
      <c r="H9" s="132">
        <v>2177</v>
      </c>
      <c r="I9" s="132">
        <v>2361</v>
      </c>
      <c r="J9" s="133">
        <f t="shared" si="1"/>
        <v>58.00102249488752</v>
      </c>
      <c r="K9" s="133">
        <f t="shared" si="1"/>
        <v>56.15166365746711</v>
      </c>
      <c r="L9" s="133">
        <f t="shared" si="1"/>
        <v>59.817582974410946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8" customHeight="1">
      <c r="B10" s="84" t="s">
        <v>573</v>
      </c>
      <c r="C10" s="79"/>
      <c r="D10" s="131">
        <f>SUM(E10:F10)</f>
        <v>7369</v>
      </c>
      <c r="E10" s="132">
        <v>3510</v>
      </c>
      <c r="F10" s="132">
        <v>3859</v>
      </c>
      <c r="G10" s="132">
        <f>SUM(H10:I10)</f>
        <v>4454</v>
      </c>
      <c r="H10" s="132">
        <v>2087</v>
      </c>
      <c r="I10" s="132">
        <v>2367</v>
      </c>
      <c r="J10" s="133">
        <f t="shared" si="1"/>
        <v>60.442393811914776</v>
      </c>
      <c r="K10" s="133">
        <f t="shared" si="1"/>
        <v>59.45868945868946</v>
      </c>
      <c r="L10" s="133">
        <f t="shared" si="1"/>
        <v>61.337133972531745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9"/>
      <c r="AH10" s="19"/>
      <c r="AI10" s="19"/>
      <c r="AJ10" s="19"/>
      <c r="AK10" s="19"/>
      <c r="AL10" s="19"/>
      <c r="AM10" s="4"/>
      <c r="AN10" s="4"/>
      <c r="AO10" s="4"/>
      <c r="AP10" s="4"/>
      <c r="AQ10" s="4"/>
      <c r="AR10" s="4"/>
    </row>
    <row r="11" spans="2:44" ht="18" customHeight="1">
      <c r="B11" s="84" t="s">
        <v>572</v>
      </c>
      <c r="C11" s="79"/>
      <c r="D11" s="131">
        <f>SUM(E11:F11)</f>
        <v>4457</v>
      </c>
      <c r="E11" s="132">
        <v>2176</v>
      </c>
      <c r="F11" s="132">
        <v>2281</v>
      </c>
      <c r="G11" s="132">
        <f>SUM(H11:I11)</f>
        <v>2590</v>
      </c>
      <c r="H11" s="275">
        <v>1224</v>
      </c>
      <c r="I11" s="275">
        <v>1366</v>
      </c>
      <c r="J11" s="133">
        <f t="shared" si="1"/>
        <v>58.110836885797625</v>
      </c>
      <c r="K11" s="133">
        <f t="shared" si="1"/>
        <v>56.25</v>
      </c>
      <c r="L11" s="133">
        <f t="shared" si="1"/>
        <v>59.88601490574309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 ht="18" customHeight="1">
      <c r="B12" s="84" t="s">
        <v>571</v>
      </c>
      <c r="C12" s="79"/>
      <c r="D12" s="131">
        <f>SUM(E12:F12)</f>
        <v>3780</v>
      </c>
      <c r="E12" s="132">
        <v>1744</v>
      </c>
      <c r="F12" s="132">
        <v>2036</v>
      </c>
      <c r="G12" s="132">
        <f>SUM(H12:I12)</f>
        <v>2365</v>
      </c>
      <c r="H12" s="275">
        <v>1079</v>
      </c>
      <c r="I12" s="275">
        <v>1286</v>
      </c>
      <c r="J12" s="133">
        <f t="shared" si="1"/>
        <v>62.56613756613757</v>
      </c>
      <c r="K12" s="133">
        <f t="shared" si="1"/>
        <v>61.86926605504587</v>
      </c>
      <c r="L12" s="133">
        <f t="shared" si="1"/>
        <v>63.16306483300589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3:60" ht="18" customHeight="1">
      <c r="C13" s="79"/>
      <c r="D13" s="137"/>
      <c r="E13" s="134"/>
      <c r="F13" s="134"/>
      <c r="G13" s="134"/>
      <c r="H13" s="134"/>
      <c r="I13" s="134"/>
      <c r="J13" s="133"/>
      <c r="K13" s="133"/>
      <c r="L13" s="1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44" ht="18" customHeight="1">
      <c r="B14" s="84" t="s">
        <v>570</v>
      </c>
      <c r="C14" s="79"/>
      <c r="D14" s="131">
        <f>SUM(E14:F14)</f>
        <v>5812</v>
      </c>
      <c r="E14" s="132">
        <v>2686</v>
      </c>
      <c r="F14" s="132">
        <v>3126</v>
      </c>
      <c r="G14" s="132">
        <f>SUM(H14:I14)</f>
        <v>3411</v>
      </c>
      <c r="H14" s="132">
        <v>1550</v>
      </c>
      <c r="I14" s="132">
        <v>1861</v>
      </c>
      <c r="J14" s="133">
        <f aca="true" t="shared" si="2" ref="J14:L18">SUM(G14/D14)*100</f>
        <v>58.68891947694426</v>
      </c>
      <c r="K14" s="133">
        <f t="shared" si="2"/>
        <v>57.7066269545793</v>
      </c>
      <c r="L14" s="133">
        <f t="shared" si="2"/>
        <v>59.53294945617402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0"/>
      <c r="AH14" s="30"/>
      <c r="AI14" s="30"/>
      <c r="AJ14" s="30"/>
      <c r="AK14" s="30"/>
      <c r="AL14" s="30"/>
      <c r="AM14" s="24"/>
      <c r="AN14" s="24"/>
      <c r="AO14" s="24"/>
      <c r="AP14" s="24"/>
      <c r="AQ14" s="24"/>
      <c r="AR14" s="24"/>
    </row>
    <row r="15" spans="2:53" ht="18" customHeight="1">
      <c r="B15" s="84" t="s">
        <v>569</v>
      </c>
      <c r="C15" s="79"/>
      <c r="D15" s="131">
        <f>SUM(E15:F15)</f>
        <v>7111</v>
      </c>
      <c r="E15" s="132">
        <v>3331</v>
      </c>
      <c r="F15" s="132">
        <v>3780</v>
      </c>
      <c r="G15" s="132">
        <f>SUM(H15:I15)</f>
        <v>4348</v>
      </c>
      <c r="H15" s="132">
        <v>1977</v>
      </c>
      <c r="I15" s="132">
        <v>2371</v>
      </c>
      <c r="J15" s="133">
        <f t="shared" si="2"/>
        <v>61.144705386021656</v>
      </c>
      <c r="K15" s="133">
        <f t="shared" si="2"/>
        <v>59.35154608225758</v>
      </c>
      <c r="L15" s="133">
        <f t="shared" si="2"/>
        <v>62.72486772486773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BA15" s="21"/>
    </row>
    <row r="16" spans="2:60" ht="18" customHeight="1">
      <c r="B16" s="84" t="s">
        <v>568</v>
      </c>
      <c r="C16" s="79"/>
      <c r="D16" s="131">
        <f>SUM(E16:F16)</f>
        <v>7571</v>
      </c>
      <c r="E16" s="132">
        <v>3641</v>
      </c>
      <c r="F16" s="132">
        <v>3930</v>
      </c>
      <c r="G16" s="132">
        <f>SUM(H16:I16)</f>
        <v>4620</v>
      </c>
      <c r="H16" s="132">
        <v>2190</v>
      </c>
      <c r="I16" s="132">
        <v>2430</v>
      </c>
      <c r="J16" s="133">
        <f t="shared" si="2"/>
        <v>61.02232201822745</v>
      </c>
      <c r="K16" s="133">
        <f t="shared" si="2"/>
        <v>60.14831090359791</v>
      </c>
      <c r="L16" s="133">
        <f t="shared" si="2"/>
        <v>61.832061068702295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2:60" ht="18" customHeight="1">
      <c r="B17" s="84" t="s">
        <v>567</v>
      </c>
      <c r="C17" s="79"/>
      <c r="D17" s="131">
        <f>SUM(E17:F17)</f>
        <v>7856</v>
      </c>
      <c r="E17" s="132">
        <v>3655</v>
      </c>
      <c r="F17" s="132">
        <v>4201</v>
      </c>
      <c r="G17" s="132">
        <f>SUM(H17:I17)</f>
        <v>4755</v>
      </c>
      <c r="H17" s="132">
        <v>2200</v>
      </c>
      <c r="I17" s="132">
        <v>2555</v>
      </c>
      <c r="J17" s="133">
        <f t="shared" si="2"/>
        <v>60.526985743380855</v>
      </c>
      <c r="K17" s="133">
        <f t="shared" si="2"/>
        <v>60.191518467852255</v>
      </c>
      <c r="L17" s="133">
        <f t="shared" si="2"/>
        <v>60.81885265412998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2:60" ht="18" customHeight="1">
      <c r="B18" s="84" t="s">
        <v>566</v>
      </c>
      <c r="C18" s="79"/>
      <c r="D18" s="131">
        <f>SUM(E18:F18)</f>
        <v>7374</v>
      </c>
      <c r="E18" s="132">
        <v>3476</v>
      </c>
      <c r="F18" s="132">
        <v>3898</v>
      </c>
      <c r="G18" s="132">
        <f>SUM(H18:I18)</f>
        <v>4691</v>
      </c>
      <c r="H18" s="132">
        <v>2167</v>
      </c>
      <c r="I18" s="132">
        <v>2524</v>
      </c>
      <c r="J18" s="133">
        <f t="shared" si="2"/>
        <v>63.61540547870897</v>
      </c>
      <c r="K18" s="133">
        <f t="shared" si="2"/>
        <v>62.34177215189873</v>
      </c>
      <c r="L18" s="133">
        <f t="shared" si="2"/>
        <v>64.75115443817342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1"/>
      <c r="AL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2:60" ht="18" customHeight="1">
      <c r="B19" s="42"/>
      <c r="C19" s="79"/>
      <c r="D19" s="137"/>
      <c r="E19" s="134"/>
      <c r="F19" s="134"/>
      <c r="G19" s="134"/>
      <c r="H19" s="134"/>
      <c r="I19" s="134"/>
      <c r="J19" s="133"/>
      <c r="K19" s="133"/>
      <c r="L19" s="13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9"/>
      <c r="BD19" s="29"/>
      <c r="BE19" s="29"/>
      <c r="BF19" s="19"/>
      <c r="BG19" s="19"/>
      <c r="BH19" s="19"/>
    </row>
    <row r="20" spans="2:60" ht="18" customHeight="1">
      <c r="B20" s="84" t="s">
        <v>565</v>
      </c>
      <c r="C20" s="79"/>
      <c r="D20" s="131">
        <f>SUM(E20:F20)</f>
        <v>5349</v>
      </c>
      <c r="E20" s="132">
        <v>2480</v>
      </c>
      <c r="F20" s="132">
        <v>2869</v>
      </c>
      <c r="G20" s="132">
        <f>SUM(H20:I20)</f>
        <v>3134</v>
      </c>
      <c r="H20" s="132">
        <v>1463</v>
      </c>
      <c r="I20" s="132">
        <v>1671</v>
      </c>
      <c r="J20" s="133">
        <f aca="true" t="shared" si="3" ref="J20:L24">SUM(G20/D20)*100</f>
        <v>58.59039072723874</v>
      </c>
      <c r="K20" s="133">
        <f t="shared" si="3"/>
        <v>58.991935483870975</v>
      </c>
      <c r="L20" s="133">
        <f t="shared" si="3"/>
        <v>58.24329034506797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9"/>
      <c r="BD20" s="29"/>
      <c r="BE20" s="29"/>
      <c r="BF20" s="19"/>
      <c r="BG20" s="19"/>
      <c r="BH20" s="19"/>
    </row>
    <row r="21" spans="2:60" ht="18" customHeight="1">
      <c r="B21" s="84" t="s">
        <v>564</v>
      </c>
      <c r="C21" s="79"/>
      <c r="D21" s="131">
        <f>SUM(E21:F21)</f>
        <v>2737</v>
      </c>
      <c r="E21" s="132">
        <v>1275</v>
      </c>
      <c r="F21" s="132">
        <v>1462</v>
      </c>
      <c r="G21" s="132">
        <f>SUM(H21:I21)</f>
        <v>1633</v>
      </c>
      <c r="H21" s="132">
        <v>758</v>
      </c>
      <c r="I21" s="132">
        <v>875</v>
      </c>
      <c r="J21" s="133">
        <f t="shared" si="3"/>
        <v>59.66386554621849</v>
      </c>
      <c r="K21" s="133">
        <f t="shared" si="3"/>
        <v>59.45098039215686</v>
      </c>
      <c r="L21" s="133">
        <f t="shared" si="3"/>
        <v>59.84952120383037</v>
      </c>
      <c r="M21" s="19"/>
      <c r="N21" s="1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0"/>
      <c r="AJ21" s="30"/>
      <c r="AK21" s="30"/>
      <c r="AL21" s="30"/>
      <c r="AM21" s="30"/>
      <c r="AN21" s="24"/>
      <c r="AO21" s="24"/>
      <c r="AP21" s="24"/>
      <c r="AQ21" s="24"/>
      <c r="AR21" s="24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9"/>
      <c r="BD21" s="29"/>
      <c r="BE21" s="29"/>
      <c r="BF21" s="19"/>
      <c r="BG21" s="19"/>
      <c r="BH21" s="19"/>
    </row>
    <row r="22" spans="2:60" ht="18" customHeight="1">
      <c r="B22" s="84" t="s">
        <v>563</v>
      </c>
      <c r="C22" s="79"/>
      <c r="D22" s="131">
        <f>SUM(E22:F22)</f>
        <v>8217</v>
      </c>
      <c r="E22" s="132">
        <v>3947</v>
      </c>
      <c r="F22" s="132">
        <v>4270</v>
      </c>
      <c r="G22" s="132">
        <f>SUM(H22:I22)</f>
        <v>4720</v>
      </c>
      <c r="H22" s="132">
        <v>2203</v>
      </c>
      <c r="I22" s="132">
        <v>2517</v>
      </c>
      <c r="J22" s="133">
        <f t="shared" si="3"/>
        <v>57.44188876718997</v>
      </c>
      <c r="K22" s="133">
        <f t="shared" si="3"/>
        <v>55.81454269065112</v>
      </c>
      <c r="L22" s="133">
        <f t="shared" si="3"/>
        <v>58.94613583138173</v>
      </c>
      <c r="M22" s="19"/>
      <c r="N22" s="19"/>
      <c r="O22" s="13"/>
      <c r="Q22" s="19"/>
      <c r="R22" s="19"/>
      <c r="S22" s="19"/>
      <c r="T22" s="13"/>
      <c r="W22" s="19"/>
      <c r="X22" s="19"/>
      <c r="Y22" s="13"/>
      <c r="AA22" s="19"/>
      <c r="AB22" s="19"/>
      <c r="AC22" s="19"/>
      <c r="AD22" s="13"/>
      <c r="AF22" s="19"/>
      <c r="AG22" s="19"/>
      <c r="AH22" s="19"/>
      <c r="AI22" s="13"/>
      <c r="AK22" s="19"/>
      <c r="AL22" s="19"/>
      <c r="AM22" s="19"/>
      <c r="AN22" s="13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2:60" ht="18" customHeight="1">
      <c r="B23" s="84" t="s">
        <v>562</v>
      </c>
      <c r="C23" s="79"/>
      <c r="D23" s="131">
        <f>SUM(E23:F23)</f>
        <v>4645</v>
      </c>
      <c r="E23" s="132">
        <v>2175</v>
      </c>
      <c r="F23" s="132">
        <v>2470</v>
      </c>
      <c r="G23" s="132">
        <f>SUM(H23:I23)</f>
        <v>2808</v>
      </c>
      <c r="H23" s="132">
        <v>1303</v>
      </c>
      <c r="I23" s="132">
        <v>1505</v>
      </c>
      <c r="J23" s="133">
        <f t="shared" si="3"/>
        <v>60.45209903121636</v>
      </c>
      <c r="K23" s="133">
        <f t="shared" si="3"/>
        <v>59.90804597701149</v>
      </c>
      <c r="L23" s="133">
        <f t="shared" si="3"/>
        <v>60.93117408906883</v>
      </c>
      <c r="M23" s="14"/>
      <c r="N23" s="1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2:60" ht="18" customHeight="1">
      <c r="B24" s="84" t="s">
        <v>561</v>
      </c>
      <c r="C24" s="79"/>
      <c r="D24" s="131">
        <f>SUM(E24:F24)</f>
        <v>6648</v>
      </c>
      <c r="E24" s="132">
        <v>3086</v>
      </c>
      <c r="F24" s="132">
        <v>3562</v>
      </c>
      <c r="G24" s="132">
        <f>SUM(H24:I24)</f>
        <v>4125</v>
      </c>
      <c r="H24" s="132">
        <v>1881</v>
      </c>
      <c r="I24" s="132">
        <v>2244</v>
      </c>
      <c r="J24" s="133">
        <f t="shared" si="3"/>
        <v>62.04873646209387</v>
      </c>
      <c r="K24" s="133">
        <f t="shared" si="3"/>
        <v>60.95268956578095</v>
      </c>
      <c r="L24" s="133">
        <f t="shared" si="3"/>
        <v>62.99831555306008</v>
      </c>
      <c r="M24" s="14"/>
      <c r="N24" s="1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pans="2:44" ht="18" customHeight="1">
      <c r="B25" s="42"/>
      <c r="C25" s="79"/>
      <c r="D25" s="137"/>
      <c r="E25" s="134"/>
      <c r="F25" s="134"/>
      <c r="G25" s="134"/>
      <c r="H25" s="134"/>
      <c r="I25" s="134"/>
      <c r="J25" s="133"/>
      <c r="K25" s="133"/>
      <c r="L25" s="133"/>
      <c r="M25" s="14"/>
      <c r="N25" s="1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9"/>
      <c r="AE25" s="29"/>
      <c r="AF25" s="29"/>
      <c r="AG25" s="29"/>
      <c r="AH25" s="29"/>
      <c r="AI25" s="19"/>
      <c r="AJ25" s="19"/>
      <c r="AK25" s="19"/>
      <c r="AL25" s="19"/>
      <c r="AM25" s="19"/>
      <c r="AN25" s="29"/>
      <c r="AO25" s="29"/>
      <c r="AP25" s="29"/>
      <c r="AQ25" s="29"/>
      <c r="AR25" s="29"/>
    </row>
    <row r="26" spans="2:44" ht="18" customHeight="1">
      <c r="B26" s="84" t="s">
        <v>560</v>
      </c>
      <c r="C26" s="79"/>
      <c r="D26" s="131">
        <f>SUM(E26:F26)</f>
        <v>4247</v>
      </c>
      <c r="E26" s="132">
        <v>2039</v>
      </c>
      <c r="F26" s="132">
        <v>2208</v>
      </c>
      <c r="G26" s="132">
        <f>SUM(H26:I26)</f>
        <v>2701</v>
      </c>
      <c r="H26" s="132">
        <v>1258</v>
      </c>
      <c r="I26" s="132">
        <v>1443</v>
      </c>
      <c r="J26" s="133">
        <f aca="true" t="shared" si="4" ref="J26:L30">SUM(G26/D26)*100</f>
        <v>63.59783376501059</v>
      </c>
      <c r="K26" s="133">
        <f t="shared" si="4"/>
        <v>61.696910250122606</v>
      </c>
      <c r="L26" s="133">
        <f t="shared" si="4"/>
        <v>65.35326086956522</v>
      </c>
      <c r="M26" s="14"/>
      <c r="N26" s="1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2:51" ht="18" customHeight="1">
      <c r="B27" s="84" t="s">
        <v>559</v>
      </c>
      <c r="C27" s="79"/>
      <c r="D27" s="131">
        <f>SUM(E27:F27)</f>
        <v>4749</v>
      </c>
      <c r="E27" s="132">
        <v>2406</v>
      </c>
      <c r="F27" s="132">
        <v>2343</v>
      </c>
      <c r="G27" s="132">
        <f>SUM(H27:I27)</f>
        <v>2916</v>
      </c>
      <c r="H27" s="132">
        <v>1443</v>
      </c>
      <c r="I27" s="132">
        <v>1473</v>
      </c>
      <c r="J27" s="133">
        <f t="shared" si="4"/>
        <v>61.40240050536955</v>
      </c>
      <c r="K27" s="133">
        <f t="shared" si="4"/>
        <v>59.97506234413965</v>
      </c>
      <c r="L27" s="133">
        <f t="shared" si="4"/>
        <v>62.86811779769527</v>
      </c>
      <c r="M27" s="32"/>
      <c r="N27" s="3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9"/>
      <c r="AO27" s="19"/>
      <c r="AP27" s="19"/>
      <c r="AQ27" s="19"/>
      <c r="AR27" s="19"/>
      <c r="AY27" s="21"/>
    </row>
    <row r="28" spans="2:60" ht="18" customHeight="1">
      <c r="B28" s="84" t="s">
        <v>558</v>
      </c>
      <c r="C28" s="79"/>
      <c r="D28" s="131">
        <f>SUM(E28:F28)</f>
        <v>6404</v>
      </c>
      <c r="E28" s="132">
        <v>3017</v>
      </c>
      <c r="F28" s="132">
        <v>3387</v>
      </c>
      <c r="G28" s="132">
        <f>SUM(H28:I28)</f>
        <v>4109</v>
      </c>
      <c r="H28" s="132">
        <v>1875</v>
      </c>
      <c r="I28" s="132">
        <v>2234</v>
      </c>
      <c r="J28" s="133">
        <f t="shared" si="4"/>
        <v>64.16302311055591</v>
      </c>
      <c r="K28" s="133">
        <f t="shared" si="4"/>
        <v>62.14782896917468</v>
      </c>
      <c r="L28" s="133">
        <f t="shared" si="4"/>
        <v>65.95807499261883</v>
      </c>
      <c r="M28" s="86"/>
      <c r="N28" s="8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2:60" ht="18" customHeight="1">
      <c r="B29" s="84" t="s">
        <v>557</v>
      </c>
      <c r="C29" s="79"/>
      <c r="D29" s="131">
        <f>SUM(E29:F29)</f>
        <v>7199</v>
      </c>
      <c r="E29" s="132">
        <v>3303</v>
      </c>
      <c r="F29" s="132">
        <v>3896</v>
      </c>
      <c r="G29" s="132">
        <f>SUM(H29:I29)</f>
        <v>4368</v>
      </c>
      <c r="H29" s="132">
        <v>1965</v>
      </c>
      <c r="I29" s="132">
        <v>2403</v>
      </c>
      <c r="J29" s="133">
        <f t="shared" si="4"/>
        <v>60.675093763022645</v>
      </c>
      <c r="K29" s="133">
        <f t="shared" si="4"/>
        <v>59.491371480472296</v>
      </c>
      <c r="L29" s="133">
        <f t="shared" si="4"/>
        <v>61.67864476386037</v>
      </c>
      <c r="M29" s="32"/>
      <c r="N29" s="3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9"/>
      <c r="AE29" s="19"/>
      <c r="AF29" s="19"/>
      <c r="AG29" s="19"/>
      <c r="AH29" s="19"/>
      <c r="AI29" s="29"/>
      <c r="AJ29" s="29"/>
      <c r="AK29" s="29"/>
      <c r="AL29" s="29"/>
      <c r="AM29" s="29"/>
      <c r="AN29" s="19"/>
      <c r="AO29" s="19"/>
      <c r="AP29" s="19"/>
      <c r="AQ29" s="19"/>
      <c r="AR29" s="19"/>
      <c r="AS29" s="14"/>
      <c r="AT29" s="14"/>
      <c r="AU29" s="14"/>
      <c r="AV29" s="14"/>
      <c r="AW29" s="14"/>
      <c r="AX29" s="88"/>
      <c r="AY29" s="88"/>
      <c r="AZ29" s="88"/>
      <c r="BA29" s="88"/>
      <c r="BB29" s="88"/>
      <c r="BC29" s="88"/>
      <c r="BD29" s="14"/>
      <c r="BE29" s="14"/>
      <c r="BF29" s="14"/>
      <c r="BG29" s="14"/>
      <c r="BH29" s="14"/>
    </row>
    <row r="30" spans="2:60" ht="18" customHeight="1">
      <c r="B30" s="84" t="s">
        <v>556</v>
      </c>
      <c r="C30" s="79"/>
      <c r="D30" s="131">
        <f>SUM(E30:F30)</f>
        <v>6521</v>
      </c>
      <c r="E30" s="132">
        <v>3096</v>
      </c>
      <c r="F30" s="132">
        <v>3425</v>
      </c>
      <c r="G30" s="132">
        <f>SUM(H30:I30)</f>
        <v>4195</v>
      </c>
      <c r="H30" s="132">
        <v>1996</v>
      </c>
      <c r="I30" s="132">
        <v>2199</v>
      </c>
      <c r="J30" s="133">
        <f t="shared" si="4"/>
        <v>64.33062413740224</v>
      </c>
      <c r="K30" s="133">
        <f t="shared" si="4"/>
        <v>64.47028423772609</v>
      </c>
      <c r="L30" s="133">
        <f t="shared" si="4"/>
        <v>64.2043795620438</v>
      </c>
      <c r="M30" s="14"/>
      <c r="N30" s="1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88"/>
      <c r="AT30" s="88"/>
      <c r="AU30" s="88"/>
      <c r="AV30" s="88"/>
      <c r="AW30" s="88"/>
      <c r="AX30" s="14"/>
      <c r="AY30" s="14"/>
      <c r="AZ30" s="14"/>
      <c r="BA30" s="14"/>
      <c r="BB30" s="14"/>
      <c r="BC30" s="14"/>
      <c r="BD30" s="88"/>
      <c r="BE30" s="88"/>
      <c r="BF30" s="88"/>
      <c r="BG30" s="88"/>
      <c r="BH30" s="88"/>
    </row>
    <row r="31" spans="2:60" ht="18" customHeight="1">
      <c r="B31" s="42"/>
      <c r="C31" s="79"/>
      <c r="D31" s="137"/>
      <c r="E31" s="134"/>
      <c r="F31" s="134"/>
      <c r="G31" s="134"/>
      <c r="H31" s="134"/>
      <c r="I31" s="134"/>
      <c r="J31" s="133"/>
      <c r="K31" s="133"/>
      <c r="L31" s="133"/>
      <c r="M31" s="14"/>
      <c r="N31" s="1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2:56" ht="18" customHeight="1">
      <c r="B32" s="84" t="s">
        <v>555</v>
      </c>
      <c r="C32" s="79"/>
      <c r="D32" s="131">
        <f>SUM(E32:F32)</f>
        <v>8656</v>
      </c>
      <c r="E32" s="132">
        <v>4110</v>
      </c>
      <c r="F32" s="132">
        <v>4546</v>
      </c>
      <c r="G32" s="132">
        <f>SUM(H32:I32)</f>
        <v>5362</v>
      </c>
      <c r="H32" s="132">
        <v>2482</v>
      </c>
      <c r="I32" s="132">
        <v>2880</v>
      </c>
      <c r="J32" s="133">
        <f aca="true" t="shared" si="5" ref="J32:L36">SUM(G32/D32)*100</f>
        <v>61.945471349353056</v>
      </c>
      <c r="K32" s="133">
        <f t="shared" si="5"/>
        <v>60.38929440389295</v>
      </c>
      <c r="L32" s="133">
        <f t="shared" si="5"/>
        <v>63.352397712274524</v>
      </c>
      <c r="M32" s="14"/>
      <c r="N32" s="1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13"/>
      <c r="AX32" s="13"/>
      <c r="AZ32" s="13"/>
      <c r="BB32" s="13"/>
      <c r="BD32" s="13"/>
    </row>
    <row r="33" spans="2:60" ht="18" customHeight="1">
      <c r="B33" s="84" t="s">
        <v>554</v>
      </c>
      <c r="C33" s="79"/>
      <c r="D33" s="131">
        <f>SUM(E33:F33)</f>
        <v>5451</v>
      </c>
      <c r="E33" s="132">
        <v>2568</v>
      </c>
      <c r="F33" s="132">
        <v>2883</v>
      </c>
      <c r="G33" s="132">
        <f>SUM(H33:I33)</f>
        <v>3243</v>
      </c>
      <c r="H33" s="132">
        <v>1519</v>
      </c>
      <c r="I33" s="132">
        <v>1724</v>
      </c>
      <c r="J33" s="133">
        <f t="shared" si="5"/>
        <v>59.49367088607595</v>
      </c>
      <c r="K33" s="133">
        <f t="shared" si="5"/>
        <v>59.151090342679126</v>
      </c>
      <c r="L33" s="133">
        <f t="shared" si="5"/>
        <v>59.79882067291016</v>
      </c>
      <c r="M33" s="14"/>
      <c r="N33" s="1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9"/>
      <c r="AY33" s="2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2:60" ht="18" customHeight="1">
      <c r="B34" s="84" t="s">
        <v>553</v>
      </c>
      <c r="C34" s="79"/>
      <c r="D34" s="131">
        <f>SUM(E34:F34)</f>
        <v>5813</v>
      </c>
      <c r="E34" s="132">
        <v>2720</v>
      </c>
      <c r="F34" s="132">
        <v>3093</v>
      </c>
      <c r="G34" s="132">
        <f>SUM(H34:I34)</f>
        <v>3676</v>
      </c>
      <c r="H34" s="132">
        <v>1720</v>
      </c>
      <c r="I34" s="132">
        <v>1956</v>
      </c>
      <c r="J34" s="133">
        <f t="shared" si="5"/>
        <v>63.237570961637715</v>
      </c>
      <c r="K34" s="133">
        <f t="shared" si="5"/>
        <v>63.23529411764706</v>
      </c>
      <c r="L34" s="133">
        <f t="shared" si="5"/>
        <v>63.23957322987391</v>
      </c>
      <c r="M34" s="32"/>
      <c r="N34" s="3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9"/>
      <c r="AY34" s="2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2:60" ht="18" customHeight="1">
      <c r="B35" s="84" t="s">
        <v>552</v>
      </c>
      <c r="C35" s="79"/>
      <c r="D35" s="131">
        <f>SUM(E35:F35)</f>
        <v>4456</v>
      </c>
      <c r="E35" s="132">
        <v>2086</v>
      </c>
      <c r="F35" s="132">
        <v>2370</v>
      </c>
      <c r="G35" s="132">
        <f>SUM(H35:I35)</f>
        <v>2753</v>
      </c>
      <c r="H35" s="132">
        <v>1283</v>
      </c>
      <c r="I35" s="132">
        <v>1470</v>
      </c>
      <c r="J35" s="133">
        <f t="shared" si="5"/>
        <v>61.7818671454219</v>
      </c>
      <c r="K35" s="133">
        <f t="shared" si="5"/>
        <v>61.50527325023969</v>
      </c>
      <c r="L35" s="133">
        <f t="shared" si="5"/>
        <v>62.0253164556962</v>
      </c>
      <c r="M35" s="14"/>
      <c r="N35" s="1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2:60" ht="18" customHeight="1">
      <c r="B36" s="84" t="s">
        <v>551</v>
      </c>
      <c r="C36" s="79"/>
      <c r="D36" s="131">
        <f>SUM(E36:F36)</f>
        <v>2111</v>
      </c>
      <c r="E36" s="132">
        <v>1014</v>
      </c>
      <c r="F36" s="132">
        <v>1097</v>
      </c>
      <c r="G36" s="132">
        <f>SUM(H36:I36)</f>
        <v>1254</v>
      </c>
      <c r="H36" s="132">
        <v>584</v>
      </c>
      <c r="I36" s="132">
        <v>670</v>
      </c>
      <c r="J36" s="133">
        <f t="shared" si="5"/>
        <v>59.40312648034107</v>
      </c>
      <c r="K36" s="133">
        <f t="shared" si="5"/>
        <v>57.59368836291914</v>
      </c>
      <c r="L36" s="133">
        <f t="shared" si="5"/>
        <v>61.075660893345486</v>
      </c>
      <c r="M36" s="121"/>
      <c r="N36" s="12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9"/>
      <c r="AY36" s="2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2:60" ht="18" customHeight="1">
      <c r="B37" s="42"/>
      <c r="C37" s="79"/>
      <c r="D37" s="137"/>
      <c r="E37" s="134"/>
      <c r="F37" s="134"/>
      <c r="G37" s="134"/>
      <c r="H37" s="134"/>
      <c r="I37" s="134"/>
      <c r="J37" s="133"/>
      <c r="K37" s="133"/>
      <c r="L37" s="133"/>
      <c r="M37" s="14"/>
      <c r="N37" s="1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2:60" ht="18" customHeight="1">
      <c r="B38" s="84" t="s">
        <v>550</v>
      </c>
      <c r="C38" s="79"/>
      <c r="D38" s="131">
        <f>SUM(E38:F38)</f>
        <v>4610</v>
      </c>
      <c r="E38" s="135">
        <v>2322</v>
      </c>
      <c r="F38" s="135">
        <v>2288</v>
      </c>
      <c r="G38" s="132">
        <f>SUM(H38:I38)</f>
        <v>2729</v>
      </c>
      <c r="H38" s="135">
        <v>1328</v>
      </c>
      <c r="I38" s="135">
        <v>1401</v>
      </c>
      <c r="J38" s="133">
        <f>SUM(G38/D38)*100</f>
        <v>59.19739696312365</v>
      </c>
      <c r="K38" s="133">
        <f>SUM(H38/E38)*100</f>
        <v>57.19207579672696</v>
      </c>
      <c r="L38" s="133">
        <f>SUM(I38/F38)*100</f>
        <v>61.23251748251748</v>
      </c>
      <c r="M38" s="14"/>
      <c r="N38" s="1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9"/>
      <c r="AE38" s="19"/>
      <c r="AF38" s="19"/>
      <c r="AG38" s="19"/>
      <c r="AH38" s="19"/>
      <c r="AI38" s="29"/>
      <c r="AJ38" s="29"/>
      <c r="AK38" s="29"/>
      <c r="AL38" s="29"/>
      <c r="AM38" s="29"/>
      <c r="AN38" s="19"/>
      <c r="AO38" s="19"/>
      <c r="AP38" s="19"/>
      <c r="AQ38" s="19"/>
      <c r="AR38" s="19"/>
      <c r="AS38" s="13"/>
      <c r="AT38" s="90"/>
      <c r="AU38" s="90"/>
      <c r="AV38" s="90"/>
      <c r="AW38" s="90"/>
      <c r="AX38" s="13"/>
      <c r="AY38" s="90"/>
      <c r="AZ38" s="13"/>
      <c r="BA38" s="90"/>
      <c r="BB38" s="13"/>
      <c r="BC38" s="90"/>
      <c r="BD38" s="13"/>
      <c r="BE38" s="90"/>
      <c r="BF38" s="90"/>
      <c r="BG38" s="90"/>
      <c r="BH38" s="90"/>
    </row>
    <row r="39" spans="1:60" ht="5.25" customHeight="1">
      <c r="A39" s="76"/>
      <c r="B39" s="76"/>
      <c r="C39" s="77"/>
      <c r="D39" s="76"/>
      <c r="E39" s="76"/>
      <c r="F39" s="76"/>
      <c r="G39" s="76"/>
      <c r="H39" s="76"/>
      <c r="I39" s="76"/>
      <c r="J39" s="76"/>
      <c r="K39" s="125"/>
      <c r="L39" s="76"/>
      <c r="M39" s="14"/>
      <c r="N39" s="1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</row>
    <row r="40" spans="1:60" ht="9.75" customHeight="1">
      <c r="A40" s="44"/>
      <c r="M40" s="41"/>
      <c r="N40" s="4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3:60" ht="7.5" customHeight="1">
      <c r="M41" s="14"/>
      <c r="N41" s="1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</row>
    <row r="42" spans="13:60" ht="9.75" customHeight="1">
      <c r="M42" s="14"/>
      <c r="N42" s="1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9"/>
      <c r="AY42" s="29"/>
      <c r="AZ42" s="19"/>
      <c r="BA42" s="19"/>
      <c r="BB42" s="19"/>
      <c r="BC42" s="19"/>
      <c r="BD42" s="19"/>
      <c r="BE42" s="19"/>
      <c r="BF42" s="19"/>
      <c r="BG42" s="19"/>
      <c r="BH42" s="19"/>
    </row>
    <row r="43" spans="13:60" ht="9.75" customHeight="1">
      <c r="M43" s="14"/>
      <c r="N43" s="1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</row>
    <row r="44" spans="13:44" ht="7.5" customHeight="1">
      <c r="M44" s="92"/>
      <c r="N44" s="9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3:44" ht="9.75" customHeight="1">
      <c r="M45" s="14"/>
      <c r="N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3:44" ht="9.75" customHeight="1">
      <c r="M46" s="14"/>
      <c r="N46" s="1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9"/>
      <c r="AO46" s="19"/>
      <c r="AP46" s="19"/>
      <c r="AQ46" s="19"/>
      <c r="AR46" s="19"/>
    </row>
    <row r="47" spans="13:44" ht="7.5" customHeight="1">
      <c r="M47" s="41"/>
      <c r="N47" s="4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3:44" ht="9.75" customHeight="1">
      <c r="M48" s="32"/>
      <c r="N48" s="3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ht="9.75" customHeight="1"/>
    <row r="50" ht="7.5" customHeight="1"/>
    <row r="51" ht="9.75" customHeight="1"/>
    <row r="52" ht="9.75" customHeight="1"/>
    <row r="53" ht="7.5" customHeight="1"/>
    <row r="54" ht="9.75" customHeight="1"/>
    <row r="55" ht="9.75" customHeight="1"/>
    <row r="56" ht="7.5" customHeight="1"/>
    <row r="57" ht="9.75" customHeight="1"/>
    <row r="58" ht="9.75" customHeight="1"/>
    <row r="59" ht="7.5" customHeight="1"/>
    <row r="60" ht="9.75" customHeight="1"/>
    <row r="61" spans="13:17" ht="9.75" customHeight="1">
      <c r="M61" s="19"/>
      <c r="N61" s="14"/>
      <c r="O61" s="48"/>
      <c r="P61" s="48"/>
      <c r="Q61" s="43"/>
    </row>
    <row r="62" spans="13:17" ht="7.5" customHeight="1">
      <c r="M62" s="19"/>
      <c r="N62" s="14"/>
      <c r="O62" s="48"/>
      <c r="P62" s="48"/>
      <c r="Q62" s="43"/>
    </row>
    <row r="63" spans="13:17" ht="9.75" customHeight="1">
      <c r="M63" s="19"/>
      <c r="N63" s="14"/>
      <c r="O63" s="48"/>
      <c r="P63" s="48"/>
      <c r="Q63" s="43"/>
    </row>
    <row r="64" spans="13:17" ht="9.75" customHeight="1">
      <c r="M64" s="19"/>
      <c r="N64" s="14"/>
      <c r="O64" s="51"/>
      <c r="P64" s="51"/>
      <c r="Q64" s="52"/>
    </row>
    <row r="65" spans="13:17" ht="7.5" customHeight="1">
      <c r="M65" s="4"/>
      <c r="N65" s="14"/>
      <c r="O65" s="51"/>
      <c r="P65" s="51"/>
      <c r="Q65" s="52"/>
    </row>
    <row r="66" spans="13:17" ht="9.75" customHeight="1">
      <c r="M66" s="29"/>
      <c r="N66" s="14"/>
      <c r="O66" s="48"/>
      <c r="P66" s="48"/>
      <c r="Q66" s="43"/>
    </row>
    <row r="67" spans="13:17" ht="9.75" customHeight="1">
      <c r="M67" s="19"/>
      <c r="N67" s="14"/>
      <c r="O67" s="54"/>
      <c r="P67" s="54"/>
      <c r="Q67" s="43"/>
    </row>
    <row r="68" spans="13:17" ht="7.5" customHeight="1">
      <c r="M68" s="14"/>
      <c r="N68" s="35"/>
      <c r="O68" s="48"/>
      <c r="P68" s="48"/>
      <c r="Q68" s="43"/>
    </row>
    <row r="69" spans="13:17" ht="9.75" customHeight="1">
      <c r="M69" s="30"/>
      <c r="N69" s="28"/>
      <c r="O69" s="48"/>
      <c r="P69" s="48"/>
      <c r="Q69" s="43"/>
    </row>
    <row r="70" spans="13:14" ht="9.75" customHeight="1">
      <c r="M70" s="29"/>
      <c r="N70" s="14"/>
    </row>
    <row r="71" spans="13:14" ht="7.5" customHeight="1">
      <c r="M71" s="29"/>
      <c r="N71" s="14"/>
    </row>
    <row r="72" spans="13:14" ht="9.75" customHeight="1">
      <c r="M72" s="29"/>
      <c r="N72" s="14"/>
    </row>
    <row r="73" spans="13:14" ht="9.75" customHeight="1">
      <c r="M73" s="19"/>
      <c r="N73" s="14"/>
    </row>
    <row r="74" spans="13:14" ht="7.5" customHeight="1">
      <c r="M74" s="13"/>
      <c r="N74" s="14"/>
    </row>
    <row r="75" spans="13:14" ht="9.75" customHeight="1">
      <c r="M75" s="24"/>
      <c r="N75" s="28"/>
    </row>
    <row r="76" spans="13:14" ht="9.75" customHeight="1">
      <c r="M76" s="19"/>
      <c r="N76" s="14"/>
    </row>
    <row r="77" spans="13:14" ht="7.5" customHeight="1">
      <c r="M77" s="19"/>
      <c r="N77" s="14"/>
    </row>
    <row r="78" spans="13:14" ht="9.75" customHeight="1">
      <c r="M78" s="4"/>
      <c r="N78" s="14"/>
    </row>
    <row r="79" spans="13:14" ht="9.75" customHeight="1">
      <c r="M79" s="29"/>
      <c r="N79" s="14"/>
    </row>
    <row r="80" spans="13:14" ht="7.5" customHeight="1">
      <c r="M80" s="50"/>
      <c r="N80" s="14"/>
    </row>
    <row r="81" spans="13:14" ht="9.75" customHeight="1">
      <c r="M81" s="19"/>
      <c r="N81" s="14"/>
    </row>
    <row r="82" spans="13:14" ht="9.75" customHeight="1">
      <c r="M82" s="4"/>
      <c r="N82" s="14"/>
    </row>
    <row r="83" spans="13:14" ht="7.5" customHeight="1">
      <c r="M83" s="19"/>
      <c r="N83" s="14"/>
    </row>
    <row r="84" spans="13:14" ht="9.75" customHeight="1">
      <c r="M84" s="4"/>
      <c r="N84" s="14"/>
    </row>
    <row r="85" ht="9.75" customHeight="1"/>
    <row r="86" ht="7.5" customHeight="1"/>
    <row r="87" ht="9.75" customHeight="1"/>
    <row r="88" ht="9.75" customHeight="1"/>
    <row r="89" ht="5.25" customHeight="1"/>
    <row r="90" ht="13.5" customHeight="1"/>
    <row r="91" ht="13.5" customHeight="1"/>
    <row r="92" ht="13.5" customHeight="1"/>
    <row r="93" ht="4.5" customHeight="1"/>
    <row r="94" ht="11.25" customHeight="1"/>
    <row r="95" ht="11.25" customHeight="1"/>
    <row r="96" ht="11.25" customHeight="1"/>
    <row r="97" ht="11.25" customHeight="1"/>
    <row r="98" ht="11.25" customHeight="1"/>
  </sheetData>
  <sheetProtection/>
  <mergeCells count="6">
    <mergeCell ref="G1:L1"/>
    <mergeCell ref="B4:B5"/>
    <mergeCell ref="D4:F4"/>
    <mergeCell ref="G4:I4"/>
    <mergeCell ref="J3:L3"/>
    <mergeCell ref="J4:L4"/>
  </mergeCells>
  <printOptions/>
  <pageMargins left="0.7874015748031497" right="0.3937007874015748" top="0.7874015748031497" bottom="0.1968503937007874" header="0.3937007874015748" footer="0.1968503937007874"/>
  <pageSetup firstPageNumber="190" useFirstPageNumber="1" horizontalDpi="600" verticalDpi="600" orientation="portrait" paperSize="9" r:id="rId1"/>
  <headerFooter alignWithMargins="0">
    <oddHeader xml:space="preserve">&amp;L&amp;"ＭＳ 明朝,標準"&amp;8&amp;P　選挙・職員&amp;R&amp;"ＭＳ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2010-03-24T10:22:17Z</cp:lastPrinted>
  <dcterms:created xsi:type="dcterms:W3CDTF">1999-09-13T05:36:20Z</dcterms:created>
  <dcterms:modified xsi:type="dcterms:W3CDTF">2014-04-04T09:17:02Z</dcterms:modified>
  <cp:category/>
  <cp:version/>
  <cp:contentType/>
  <cp:contentStatus/>
</cp:coreProperties>
</file>