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35" windowWidth="20520" windowHeight="3780" activeTab="0"/>
  </bookViews>
  <sheets>
    <sheet name="貯留設計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<sst xmlns="http://schemas.openxmlformats.org/spreadsheetml/2006/main" count="77" uniqueCount="67">
  <si>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㎡</t>
  </si>
  <si>
    <t>m</t>
  </si>
  <si>
    <t>㎝</t>
  </si>
  <si>
    <t>L/min</t>
  </si>
  <si>
    <t>放流制限量</t>
  </si>
  <si>
    <t>ｍ</t>
  </si>
  <si>
    <t>満水位水深</t>
  </si>
  <si>
    <t>（ｍ）</t>
  </si>
  <si>
    <t>90°</t>
  </si>
  <si>
    <t>45°</t>
  </si>
  <si>
    <t>逆止弁</t>
  </si>
  <si>
    <t>ｍ/個</t>
  </si>
  <si>
    <t>小計</t>
  </si>
  <si>
    <t>流量</t>
  </si>
  <si>
    <t>バルブの開度</t>
  </si>
  <si>
    <t>直流</t>
  </si>
  <si>
    <t>分流</t>
  </si>
  <si>
    <t>CV</t>
  </si>
  <si>
    <t>（㎜）</t>
  </si>
  <si>
    <t>エルボ</t>
  </si>
  <si>
    <t>チーズ</t>
  </si>
  <si>
    <t>直管</t>
  </si>
  <si>
    <t>流速</t>
  </si>
  <si>
    <t>計</t>
  </si>
  <si>
    <t>（ｍ）</t>
  </si>
  <si>
    <t>放流口
損失</t>
  </si>
  <si>
    <t>(Ｌ/min)</t>
  </si>
  <si>
    <t>（m/ｓ）</t>
  </si>
  <si>
    <t>（ｍ）</t>
  </si>
  <si>
    <t>配管
損失</t>
  </si>
  <si>
    <t>（ｍ）</t>
  </si>
  <si>
    <t>（ｍ）</t>
  </si>
  <si>
    <t>バルブを除く
配管抵抗</t>
  </si>
  <si>
    <t>　※　放流口損失＝1×V^2/2g</t>
  </si>
  <si>
    <t>オリフィスの直径</t>
  </si>
  <si>
    <t>満水位時の実揚程</t>
  </si>
  <si>
    <t>個数</t>
  </si>
  <si>
    <t>11.6×Q×√(G/ΔＰ)　【Q：流量(㎥/ｈ)、Ｇ：比重(水＝1)、ΔＰ：バルブ前後の差圧(kPa＝1/9.8m)】</t>
  </si>
  <si>
    <t>Cv値（容量係数）</t>
  </si>
  <si>
    <t>（※　バルブの流れ易さ）</t>
  </si>
  <si>
    <t>Cv ＝ 11.6 ×</t>
  </si>
  <si>
    <t>Cv ＝</t>
  </si>
  <si>
    <t>回転</t>
  </si>
  <si>
    <t>【添付資料】</t>
  </si>
  <si>
    <t>欄のみ入力してください。</t>
  </si>
  <si>
    <t>kPa ）　＝</t>
  </si>
  <si>
    <t>　※　配管損失　【ウェストン公式（Φ100㎜以下に適用）】</t>
  </si>
  <si>
    <t>実内径</t>
  </si>
  <si>
    <t>【ポンプ~放流口（最短経路の１台）】　配管の直管換算長（流量調節バルブを除く）</t>
  </si>
  <si>
    <t>※　</t>
  </si>
  <si>
    <t>　　＝{0.0126+(0.01739-0.1087D)/√Ｖ}×L/D×V^2/2g</t>
  </si>
  <si>
    <t>放流制限量の全揚程（m）</t>
  </si>
  <si>
    <t>（常時排水量が放流制限量を超えないための設計）</t>
  </si>
  <si>
    <t>オリフィス対応できない場合は、以下に入力してください。</t>
  </si>
  <si>
    <t>貯留施設に流入する面積</t>
  </si>
  <si>
    <t>貯留施設設計書</t>
  </si>
  <si>
    <t>㎥/ｈ×√(1/</t>
  </si>
  <si>
    <t>％</t>
  </si>
  <si>
    <t>①ポンプの「全揚程曲線」に放流制限量とその全揚程の値を明記したもの</t>
  </si>
  <si>
    <t>②バルブの「流量特性表」にCv値とその開度の値を明記したもの</t>
  </si>
  <si>
    <t>③バルブ開度調節のハンドル回転数等の確認資料</t>
  </si>
  <si>
    <t>バルブ開度調節による抵抗＝</t>
  </si>
  <si>
    <t>バルブを除く配管抵抗＝</t>
  </si>
  <si>
    <t>満水位時の実揚程＝</t>
  </si>
  <si>
    <t>⇒ハンドルを全閉から</t>
  </si>
  <si>
    <t>開度</t>
  </si>
  <si>
    <t>⇒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</si>
</sst>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00_ "/>
    <numFmt numFmtId="182" formatCode="#,##0.0_ "/>
    <numFmt numFmtId="183" formatCode="#,##0.000_ "/>
    <numFmt numFmtId="184" formatCode="#,##0.0000_ "/>
    <numFmt numFmtId="185" formatCode="#,##0.0;[Red]\-#,##0.0"/>
    <numFmt numFmtId="186" formatCode="#,##0.00_ ;[Red]\-#,##0.00\ "/>
    <numFmt numFmtId="187" formatCode="#,##0_ "/>
    <numFmt numFmtId="188" formatCode="#,##0.00000_ 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_ "/>
    <numFmt numFmtId="194" formatCode="0.00_ "/>
    <numFmt numFmtId="195" formatCode="0.0000_);[Red]\(0.0000\)"/>
    <numFmt numFmtId="196" formatCode="0.00000_);[Red]\(0.00000\)"/>
    <numFmt numFmtId="197" formatCode="0.000_);[Red]\(0.000\)"/>
    <numFmt numFmtId="198" formatCode="0_);[Red]\(0\)"/>
    <numFmt numFmtId="199" formatCode="0.00_);[Red]\(0.00\)"/>
    <numFmt numFmtId="200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b/>
      <sz val="10"/>
      <name val="Meiryo UI"/>
      <family val="3"/>
    </font>
    <font>
      <sz val="16"/>
      <name val="Meiryo UI"/>
      <family val="3"/>
    </font>
    <font>
      <sz val="10.5"/>
      <color indexed="8"/>
      <name val="Meiryo UI"/>
      <family val="3"/>
    </font>
    <font>
      <sz val="10.5"/>
      <color indexed="9"/>
      <name val="Meiryo UI"/>
      <family val="3"/>
    </font>
    <font>
      <b/>
      <sz val="18"/>
      <color indexed="56"/>
      <name val="ＭＳ Ｐゴシック"/>
      <family val="3"/>
    </font>
    <font>
      <b/>
      <sz val="10.5"/>
      <color indexed="9"/>
      <name val="Meiryo UI"/>
      <family val="3"/>
    </font>
    <font>
      <sz val="10.5"/>
      <color indexed="60"/>
      <name val="Meiryo UI"/>
      <family val="3"/>
    </font>
    <font>
      <u val="single"/>
      <sz val="11"/>
      <color indexed="12"/>
      <name val="ＭＳ Ｐゴシック"/>
      <family val="3"/>
    </font>
    <font>
      <sz val="10.5"/>
      <color indexed="52"/>
      <name val="Meiryo UI"/>
      <family val="3"/>
    </font>
    <font>
      <sz val="10.5"/>
      <color indexed="20"/>
      <name val="Meiryo UI"/>
      <family val="3"/>
    </font>
    <font>
      <b/>
      <sz val="10.5"/>
      <color indexed="52"/>
      <name val="Meiryo UI"/>
      <family val="3"/>
    </font>
    <font>
      <sz val="10.5"/>
      <color indexed="10"/>
      <name val="Meiryo UI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b/>
      <sz val="10.5"/>
      <color indexed="8"/>
      <name val="Meiryo UI"/>
      <family val="3"/>
    </font>
    <font>
      <b/>
      <sz val="10.5"/>
      <color indexed="63"/>
      <name val="Meiryo UI"/>
      <family val="3"/>
    </font>
    <font>
      <i/>
      <sz val="10.5"/>
      <color indexed="23"/>
      <name val="Meiryo UI"/>
      <family val="3"/>
    </font>
    <font>
      <sz val="10.5"/>
      <color indexed="62"/>
      <name val="Meiryo UI"/>
      <family val="3"/>
    </font>
    <font>
      <u val="single"/>
      <sz val="11"/>
      <color indexed="20"/>
      <name val="ＭＳ Ｐゴシック"/>
      <family val="3"/>
    </font>
    <font>
      <sz val="10.5"/>
      <color indexed="17"/>
      <name val="Meiryo UI"/>
      <family val="3"/>
    </font>
    <font>
      <b/>
      <sz val="10"/>
      <color indexed="10"/>
      <name val="Meiryo UI"/>
      <family val="3"/>
    </font>
    <font>
      <sz val="10"/>
      <color indexed="8"/>
      <name val="Meiryo UI"/>
      <family val="3"/>
    </font>
    <font>
      <sz val="10"/>
      <color indexed="10"/>
      <name val="Meiryo UI"/>
      <family val="3"/>
    </font>
    <font>
      <sz val="8"/>
      <color indexed="8"/>
      <name val="Meiryo UI"/>
      <family val="3"/>
    </font>
    <font>
      <sz val="10.5"/>
      <color theme="1"/>
      <name val="Meiryo UI"/>
      <family val="3"/>
    </font>
    <font>
      <sz val="10.5"/>
      <color theme="0"/>
      <name val="Meiryo UI"/>
      <family val="3"/>
    </font>
    <font>
      <b/>
      <sz val="18"/>
      <color theme="3"/>
      <name val="Cambria"/>
      <family val="3"/>
    </font>
    <font>
      <b/>
      <sz val="10.5"/>
      <color theme="0"/>
      <name val="Meiryo UI"/>
      <family val="3"/>
    </font>
    <font>
      <sz val="10.5"/>
      <color rgb="FF9C6500"/>
      <name val="Meiryo UI"/>
      <family val="3"/>
    </font>
    <font>
      <u val="single"/>
      <sz val="11"/>
      <color theme="10"/>
      <name val="ＭＳ Ｐゴシック"/>
      <family val="3"/>
    </font>
    <font>
      <sz val="10.5"/>
      <color rgb="FFFA7D00"/>
      <name val="Meiryo UI"/>
      <family val="3"/>
    </font>
    <font>
      <sz val="10.5"/>
      <color rgb="FF9C0006"/>
      <name val="Meiryo UI"/>
      <family val="3"/>
    </font>
    <font>
      <b/>
      <sz val="10.5"/>
      <color rgb="FFFA7D00"/>
      <name val="Meiryo UI"/>
      <family val="3"/>
    </font>
    <font>
      <sz val="10.5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.5"/>
      <color theme="1"/>
      <name val="Meiryo UI"/>
      <family val="3"/>
    </font>
    <font>
      <b/>
      <sz val="10.5"/>
      <color rgb="FF3F3F3F"/>
      <name val="Meiryo UI"/>
      <family val="3"/>
    </font>
    <font>
      <i/>
      <sz val="10.5"/>
      <color rgb="FF7F7F7F"/>
      <name val="Meiryo UI"/>
      <family val="3"/>
    </font>
    <font>
      <sz val="10.5"/>
      <color rgb="FF3F3F76"/>
      <name val="Meiryo UI"/>
      <family val="3"/>
    </font>
    <font>
      <u val="single"/>
      <sz val="11"/>
      <color theme="11"/>
      <name val="ＭＳ Ｐゴシック"/>
      <family val="3"/>
    </font>
    <font>
      <sz val="10.5"/>
      <color rgb="FF006100"/>
      <name val="Meiryo UI"/>
      <family val="3"/>
    </font>
    <font>
      <b/>
      <sz val="10"/>
      <color rgb="FFFF0000"/>
      <name val="Meiryo UI"/>
      <family val="3"/>
    </font>
    <font>
      <sz val="10"/>
      <color theme="1"/>
      <name val="Meiryo UI"/>
      <family val="3"/>
    </font>
    <font>
      <sz val="10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center"/>
    </xf>
    <xf numFmtId="180" fontId="47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80" fontId="47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distributed" vertical="center" indent="10"/>
    </xf>
    <xf numFmtId="0" fontId="3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0" xfId="0" applyFont="1" applyFill="1" applyBorder="1" applyAlignment="1">
      <alignment horizontal="center" vertical="center" shrinkToFit="1"/>
    </xf>
    <xf numFmtId="0" fontId="48" fillId="33" borderId="11" xfId="0" applyFont="1" applyFill="1" applyBorder="1" applyAlignment="1">
      <alignment horizontal="center" vertical="center" shrinkToFit="1"/>
    </xf>
    <xf numFmtId="49" fontId="48" fillId="33" borderId="12" xfId="0" applyNumberFormat="1" applyFont="1" applyFill="1" applyBorder="1" applyAlignment="1">
      <alignment horizontal="center" vertical="center" shrinkToFit="1"/>
    </xf>
    <xf numFmtId="49" fontId="48" fillId="33" borderId="0" xfId="0" applyNumberFormat="1" applyFont="1" applyFill="1" applyBorder="1" applyAlignment="1">
      <alignment horizontal="center" vertical="center" shrinkToFit="1"/>
    </xf>
    <xf numFmtId="194" fontId="49" fillId="33" borderId="0" xfId="0" applyNumberFormat="1" applyFont="1" applyFill="1" applyBorder="1" applyAlignment="1">
      <alignment horizontal="center" vertical="center" shrinkToFit="1"/>
    </xf>
    <xf numFmtId="0" fontId="49" fillId="33" borderId="0" xfId="0" applyFont="1" applyFill="1" applyBorder="1" applyAlignment="1">
      <alignment horizontal="center" vertical="center" shrinkToFit="1"/>
    </xf>
    <xf numFmtId="194" fontId="49" fillId="33" borderId="0" xfId="0" applyNumberFormat="1" applyFont="1" applyFill="1" applyBorder="1" applyAlignment="1">
      <alignment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48" fillId="33" borderId="13" xfId="0" applyFont="1" applyFill="1" applyBorder="1" applyAlignment="1">
      <alignment horizontal="center" vertical="center" shrinkToFit="1"/>
    </xf>
    <xf numFmtId="49" fontId="48" fillId="33" borderId="14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48" fillId="33" borderId="15" xfId="0" applyFont="1" applyFill="1" applyBorder="1" applyAlignment="1">
      <alignment horizontal="center" vertical="center" shrinkToFit="1"/>
    </xf>
    <xf numFmtId="0" fontId="48" fillId="33" borderId="16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194" fontId="47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48" fillId="33" borderId="17" xfId="0" applyFont="1" applyFill="1" applyBorder="1" applyAlignment="1">
      <alignment vertical="center" shrinkToFit="1"/>
    </xf>
    <xf numFmtId="0" fontId="48" fillId="33" borderId="18" xfId="0" applyFont="1" applyFill="1" applyBorder="1" applyAlignment="1">
      <alignment horizontal="center" vertical="center" shrinkToFit="1"/>
    </xf>
    <xf numFmtId="198" fontId="48" fillId="33" borderId="19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194" fontId="2" fillId="33" borderId="0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Border="1" applyAlignment="1">
      <alignment vertical="center"/>
    </xf>
    <xf numFmtId="199" fontId="49" fillId="33" borderId="0" xfId="0" applyNumberFormat="1" applyFont="1" applyFill="1" applyBorder="1" applyAlignment="1">
      <alignment horizontal="center" vertical="center" shrinkToFit="1"/>
    </xf>
    <xf numFmtId="181" fontId="49" fillId="33" borderId="0" xfId="0" applyNumberFormat="1" applyFont="1" applyFill="1" applyBorder="1" applyAlignment="1">
      <alignment horizontal="center" vertical="center" shrinkToFit="1"/>
    </xf>
    <xf numFmtId="197" fontId="49" fillId="33" borderId="0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right" vertical="center"/>
    </xf>
    <xf numFmtId="49" fontId="2" fillId="33" borderId="0" xfId="0" applyNumberFormat="1" applyFont="1" applyFill="1" applyAlignment="1">
      <alignment horizontal="left" vertical="center"/>
    </xf>
    <xf numFmtId="194" fontId="2" fillId="33" borderId="0" xfId="0" applyNumberFormat="1" applyFont="1" applyFill="1" applyAlignment="1">
      <alignment vertical="center"/>
    </xf>
    <xf numFmtId="0" fontId="48" fillId="33" borderId="20" xfId="0" applyFont="1" applyFill="1" applyBorder="1" applyAlignment="1">
      <alignment horizontal="center" vertical="center" shrinkToFit="1"/>
    </xf>
    <xf numFmtId="0" fontId="48" fillId="33" borderId="16" xfId="0" applyFont="1" applyFill="1" applyBorder="1" applyAlignment="1">
      <alignment horizontal="center" vertical="center" shrinkToFit="1"/>
    </xf>
    <xf numFmtId="0" fontId="48" fillId="33" borderId="21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2" fillId="9" borderId="22" xfId="0" applyFont="1" applyFill="1" applyBorder="1" applyAlignment="1">
      <alignment horizontal="distributed" vertical="center" indent="10"/>
    </xf>
    <xf numFmtId="0" fontId="2" fillId="33" borderId="0" xfId="0" applyFont="1" applyFill="1" applyAlignment="1">
      <alignment vertical="center"/>
    </xf>
    <xf numFmtId="180" fontId="2" fillId="9" borderId="22" xfId="0" applyNumberFormat="1" applyFont="1" applyFill="1" applyBorder="1" applyAlignment="1">
      <alignment horizontal="right" vertical="center"/>
    </xf>
    <xf numFmtId="0" fontId="48" fillId="33" borderId="23" xfId="0" applyFont="1" applyFill="1" applyBorder="1" applyAlignment="1">
      <alignment horizontal="center" vertical="center" shrinkToFit="1"/>
    </xf>
    <xf numFmtId="0" fontId="48" fillId="33" borderId="24" xfId="0" applyFont="1" applyFill="1" applyBorder="1" applyAlignment="1">
      <alignment horizontal="center" vertical="center" shrinkToFit="1"/>
    </xf>
    <xf numFmtId="0" fontId="48" fillId="33" borderId="25" xfId="0" applyFont="1" applyFill="1" applyBorder="1" applyAlignment="1">
      <alignment horizontal="center" vertical="center" shrinkToFit="1"/>
    </xf>
    <xf numFmtId="193" fontId="2" fillId="9" borderId="22" xfId="0" applyNumberFormat="1" applyFont="1" applyFill="1" applyBorder="1" applyAlignment="1">
      <alignment horizontal="center" vertical="center" shrinkToFit="1"/>
    </xf>
    <xf numFmtId="199" fontId="2" fillId="9" borderId="22" xfId="0" applyNumberFormat="1" applyFont="1" applyFill="1" applyBorder="1" applyAlignment="1">
      <alignment horizontal="center" vertical="center" shrinkToFit="1"/>
    </xf>
    <xf numFmtId="199" fontId="2" fillId="33" borderId="23" xfId="0" applyNumberFormat="1" applyFont="1" applyFill="1" applyBorder="1" applyAlignment="1">
      <alignment horizontal="center" vertical="center" shrinkToFit="1"/>
    </xf>
    <xf numFmtId="199" fontId="2" fillId="33" borderId="26" xfId="0" applyNumberFormat="1" applyFont="1" applyFill="1" applyBorder="1" applyAlignment="1">
      <alignment horizontal="center" vertical="center" shrinkToFit="1"/>
    </xf>
    <xf numFmtId="199" fontId="2" fillId="33" borderId="27" xfId="0" applyNumberFormat="1" applyFont="1" applyFill="1" applyBorder="1" applyAlignment="1">
      <alignment horizontal="center" vertical="center" shrinkToFit="1"/>
    </xf>
    <xf numFmtId="199" fontId="2" fillId="33" borderId="28" xfId="0" applyNumberFormat="1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vertical="center"/>
    </xf>
    <xf numFmtId="194" fontId="2" fillId="33" borderId="0" xfId="0" applyNumberFormat="1" applyFont="1" applyFill="1" applyAlignment="1">
      <alignment horizontal="right" vertical="center"/>
    </xf>
    <xf numFmtId="0" fontId="3" fillId="33" borderId="0" xfId="0" applyFont="1" applyFill="1" applyBorder="1" applyAlignment="1">
      <alignment horizontal="right" vertical="center" indent="1"/>
    </xf>
    <xf numFmtId="0" fontId="3" fillId="33" borderId="0" xfId="0" applyFont="1" applyFill="1" applyAlignment="1">
      <alignment horizontal="right" vertical="center"/>
    </xf>
    <xf numFmtId="193" fontId="3" fillId="9" borderId="22" xfId="0" applyNumberFormat="1" applyFont="1" applyFill="1" applyBorder="1" applyAlignment="1">
      <alignment horizontal="center" vertical="center"/>
    </xf>
    <xf numFmtId="200" fontId="3" fillId="9" borderId="22" xfId="0" applyNumberFormat="1" applyFont="1" applyFill="1" applyBorder="1" applyAlignment="1">
      <alignment horizontal="center" vertical="center"/>
    </xf>
    <xf numFmtId="199" fontId="2" fillId="33" borderId="29" xfId="0" applyNumberFormat="1" applyFont="1" applyFill="1" applyBorder="1" applyAlignment="1">
      <alignment horizontal="center" vertical="center" shrinkToFit="1"/>
    </xf>
    <xf numFmtId="199" fontId="2" fillId="33" borderId="30" xfId="0" applyNumberFormat="1" applyFont="1" applyFill="1" applyBorder="1" applyAlignment="1">
      <alignment horizontal="center" vertical="center" shrinkToFit="1"/>
    </xf>
    <xf numFmtId="193" fontId="3" fillId="33" borderId="0" xfId="0" applyNumberFormat="1" applyFont="1" applyFill="1" applyBorder="1" applyAlignment="1">
      <alignment horizontal="center" vertical="center"/>
    </xf>
    <xf numFmtId="200" fontId="3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31" xfId="0" applyFont="1" applyFill="1" applyBorder="1" applyAlignment="1">
      <alignment horizontal="left" vertical="center"/>
    </xf>
    <xf numFmtId="200" fontId="2" fillId="33" borderId="0" xfId="0" applyNumberFormat="1" applyFont="1" applyFill="1" applyAlignment="1">
      <alignment horizontal="right" vertical="center"/>
    </xf>
    <xf numFmtId="0" fontId="2" fillId="16" borderId="32" xfId="0" applyFont="1" applyFill="1" applyBorder="1" applyAlignment="1">
      <alignment horizontal="left" vertical="center" indent="1"/>
    </xf>
    <xf numFmtId="0" fontId="2" fillId="16" borderId="33" xfId="0" applyFont="1" applyFill="1" applyBorder="1" applyAlignment="1">
      <alignment horizontal="left" vertical="center" indent="1"/>
    </xf>
    <xf numFmtId="0" fontId="2" fillId="16" borderId="25" xfId="0" applyFont="1" applyFill="1" applyBorder="1" applyAlignment="1">
      <alignment horizontal="left" vertical="center" indent="1"/>
    </xf>
    <xf numFmtId="0" fontId="2" fillId="16" borderId="34" xfId="0" applyFont="1" applyFill="1" applyBorder="1" applyAlignment="1">
      <alignment horizontal="left" vertical="center" indent="1"/>
    </xf>
    <xf numFmtId="0" fontId="2" fillId="16" borderId="35" xfId="0" applyFont="1" applyFill="1" applyBorder="1" applyAlignment="1">
      <alignment horizontal="left" vertical="center" indent="1"/>
    </xf>
    <xf numFmtId="0" fontId="2" fillId="16" borderId="36" xfId="0" applyFont="1" applyFill="1" applyBorder="1" applyAlignment="1">
      <alignment horizontal="left" vertical="center" indent="1"/>
    </xf>
    <xf numFmtId="0" fontId="2" fillId="33" borderId="0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2" fillId="16" borderId="38" xfId="0" applyFont="1" applyFill="1" applyBorder="1" applyAlignment="1">
      <alignment horizontal="left" vertical="center"/>
    </xf>
    <xf numFmtId="0" fontId="2" fillId="16" borderId="39" xfId="0" applyFont="1" applyFill="1" applyBorder="1" applyAlignment="1">
      <alignment horizontal="left" vertical="center"/>
    </xf>
    <xf numFmtId="0" fontId="2" fillId="16" borderId="30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center" vertical="center" shrinkToFit="1"/>
    </xf>
    <xf numFmtId="0" fontId="48" fillId="33" borderId="15" xfId="0" applyFont="1" applyFill="1" applyBorder="1" applyAlignment="1">
      <alignment horizontal="center" vertical="center" shrinkToFit="1"/>
    </xf>
    <xf numFmtId="0" fontId="48" fillId="33" borderId="40" xfId="0" applyFont="1" applyFill="1" applyBorder="1" applyAlignment="1">
      <alignment horizontal="center" vertical="center" shrinkToFit="1"/>
    </xf>
    <xf numFmtId="0" fontId="48" fillId="33" borderId="41" xfId="0" applyFont="1" applyFill="1" applyBorder="1" applyAlignment="1">
      <alignment horizontal="center" vertical="center" shrinkToFit="1"/>
    </xf>
    <xf numFmtId="193" fontId="2" fillId="9" borderId="42" xfId="0" applyNumberFormat="1" applyFont="1" applyFill="1" applyBorder="1" applyAlignment="1">
      <alignment horizontal="center" vertical="center" shrinkToFit="1"/>
    </xf>
    <xf numFmtId="193" fontId="2" fillId="9" borderId="43" xfId="0" applyNumberFormat="1" applyFont="1" applyFill="1" applyBorder="1" applyAlignment="1">
      <alignment horizontal="center" vertical="center" shrinkToFit="1"/>
    </xf>
    <xf numFmtId="199" fontId="2" fillId="9" borderId="42" xfId="0" applyNumberFormat="1" applyFont="1" applyFill="1" applyBorder="1" applyAlignment="1">
      <alignment horizontal="center" vertical="center" shrinkToFit="1"/>
    </xf>
    <xf numFmtId="199" fontId="2" fillId="9" borderId="43" xfId="0" applyNumberFormat="1" applyFont="1" applyFill="1" applyBorder="1" applyAlignment="1">
      <alignment horizontal="center" vertical="center" shrinkToFit="1"/>
    </xf>
    <xf numFmtId="199" fontId="2" fillId="33" borderId="44" xfId="0" applyNumberFormat="1" applyFont="1" applyFill="1" applyBorder="1" applyAlignment="1">
      <alignment horizontal="center" vertical="center" shrinkToFit="1"/>
    </xf>
    <xf numFmtId="199" fontId="2" fillId="33" borderId="45" xfId="0" applyNumberFormat="1" applyFont="1" applyFill="1" applyBorder="1" applyAlignment="1">
      <alignment horizontal="center" vertical="center" shrinkToFit="1"/>
    </xf>
    <xf numFmtId="199" fontId="2" fillId="33" borderId="46" xfId="0" applyNumberFormat="1" applyFont="1" applyFill="1" applyBorder="1" applyAlignment="1">
      <alignment horizontal="center" vertical="center" shrinkToFit="1"/>
    </xf>
    <xf numFmtId="199" fontId="2" fillId="33" borderId="47" xfId="0" applyNumberFormat="1" applyFont="1" applyFill="1" applyBorder="1" applyAlignment="1">
      <alignment horizontal="center" vertical="center" shrinkToFit="1"/>
    </xf>
    <xf numFmtId="0" fontId="48" fillId="33" borderId="48" xfId="0" applyFont="1" applyFill="1" applyBorder="1" applyAlignment="1">
      <alignment horizontal="center" vertical="center" shrinkToFit="1"/>
    </xf>
    <xf numFmtId="0" fontId="48" fillId="33" borderId="49" xfId="0" applyFont="1" applyFill="1" applyBorder="1" applyAlignment="1">
      <alignment horizontal="center" vertical="center" shrinkToFit="1"/>
    </xf>
    <xf numFmtId="194" fontId="2" fillId="9" borderId="50" xfId="0" applyNumberFormat="1" applyFont="1" applyFill="1" applyBorder="1" applyAlignment="1">
      <alignment horizontal="center" vertical="center" shrinkToFit="1"/>
    </xf>
    <xf numFmtId="194" fontId="2" fillId="9" borderId="51" xfId="0" applyNumberFormat="1" applyFont="1" applyFill="1" applyBorder="1" applyAlignment="1">
      <alignment horizontal="center" vertical="center" shrinkToFit="1"/>
    </xf>
    <xf numFmtId="194" fontId="2" fillId="9" borderId="52" xfId="0" applyNumberFormat="1" applyFont="1" applyFill="1" applyBorder="1" applyAlignment="1">
      <alignment horizontal="center" vertical="center" shrinkToFit="1"/>
    </xf>
    <xf numFmtId="0" fontId="2" fillId="16" borderId="53" xfId="0" applyFont="1" applyFill="1" applyBorder="1" applyAlignment="1">
      <alignment horizontal="distributed" vertical="center"/>
    </xf>
    <xf numFmtId="0" fontId="2" fillId="16" borderId="24" xfId="0" applyFont="1" applyFill="1" applyBorder="1" applyAlignment="1">
      <alignment horizontal="distributed" vertical="center"/>
    </xf>
    <xf numFmtId="0" fontId="2" fillId="16" borderId="54" xfId="0" applyFont="1" applyFill="1" applyBorder="1" applyAlignment="1">
      <alignment horizontal="distributed" vertical="center"/>
    </xf>
    <xf numFmtId="0" fontId="2" fillId="16" borderId="55" xfId="0" applyFont="1" applyFill="1" applyBorder="1" applyAlignment="1">
      <alignment horizontal="distributed" vertical="center"/>
    </xf>
    <xf numFmtId="0" fontId="2" fillId="16" borderId="0" xfId="0" applyFont="1" applyFill="1" applyBorder="1" applyAlignment="1">
      <alignment horizontal="distributed" vertical="center"/>
    </xf>
    <xf numFmtId="0" fontId="2" fillId="16" borderId="15" xfId="0" applyFont="1" applyFill="1" applyBorder="1" applyAlignment="1">
      <alignment horizontal="distributed" vertical="center"/>
    </xf>
    <xf numFmtId="0" fontId="2" fillId="16" borderId="56" xfId="0" applyFont="1" applyFill="1" applyBorder="1" applyAlignment="1">
      <alignment horizontal="distributed" vertical="center"/>
    </xf>
    <xf numFmtId="0" fontId="2" fillId="16" borderId="57" xfId="0" applyFont="1" applyFill="1" applyBorder="1" applyAlignment="1">
      <alignment horizontal="distributed" vertical="center"/>
    </xf>
    <xf numFmtId="0" fontId="2" fillId="16" borderId="58" xfId="0" applyFont="1" applyFill="1" applyBorder="1" applyAlignment="1">
      <alignment horizontal="distributed" vertical="center"/>
    </xf>
    <xf numFmtId="199" fontId="2" fillId="33" borderId="0" xfId="0" applyNumberFormat="1" applyFont="1" applyFill="1" applyAlignment="1">
      <alignment horizontal="left" vertical="center"/>
    </xf>
    <xf numFmtId="199" fontId="0" fillId="0" borderId="0" xfId="0" applyNumberFormat="1" applyAlignment="1">
      <alignment horizontal="left" vertical="center"/>
    </xf>
    <xf numFmtId="193" fontId="2" fillId="9" borderId="50" xfId="0" applyNumberFormat="1" applyFont="1" applyFill="1" applyBorder="1" applyAlignment="1">
      <alignment horizontal="center" vertical="center" shrinkToFit="1"/>
    </xf>
    <xf numFmtId="193" fontId="2" fillId="9" borderId="51" xfId="0" applyNumberFormat="1" applyFont="1" applyFill="1" applyBorder="1" applyAlignment="1">
      <alignment horizontal="center" vertical="center" shrinkToFit="1"/>
    </xf>
    <xf numFmtId="193" fontId="2" fillId="9" borderId="52" xfId="0" applyNumberFormat="1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 shrinkToFit="1"/>
    </xf>
    <xf numFmtId="0" fontId="48" fillId="33" borderId="59" xfId="0" applyFont="1" applyFill="1" applyBorder="1" applyAlignment="1">
      <alignment horizontal="center" vertical="center" shrinkToFit="1"/>
    </xf>
    <xf numFmtId="180" fontId="2" fillId="9" borderId="60" xfId="0" applyNumberFormat="1" applyFont="1" applyFill="1" applyBorder="1" applyAlignment="1">
      <alignment horizontal="center" vertical="center"/>
    </xf>
    <xf numFmtId="180" fontId="2" fillId="9" borderId="43" xfId="0" applyNumberFormat="1" applyFont="1" applyFill="1" applyBorder="1" applyAlignment="1">
      <alignment horizontal="center" vertical="center"/>
    </xf>
    <xf numFmtId="0" fontId="48" fillId="33" borderId="61" xfId="0" applyFont="1" applyFill="1" applyBorder="1" applyAlignment="1">
      <alignment horizontal="center" vertical="center" wrapText="1" shrinkToFit="1"/>
    </xf>
    <xf numFmtId="0" fontId="48" fillId="33" borderId="62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right" vertical="center"/>
    </xf>
    <xf numFmtId="0" fontId="3" fillId="33" borderId="63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64" xfId="0" applyFont="1" applyFill="1" applyBorder="1" applyAlignment="1">
      <alignment horizontal="distributed" vertical="center"/>
    </xf>
    <xf numFmtId="0" fontId="2" fillId="33" borderId="65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194" fontId="2" fillId="33" borderId="66" xfId="0" applyNumberFormat="1" applyFont="1" applyFill="1" applyBorder="1" applyAlignment="1">
      <alignment horizontal="center" vertical="center" shrinkToFit="1"/>
    </xf>
    <xf numFmtId="194" fontId="2" fillId="33" borderId="21" xfId="0" applyNumberFormat="1" applyFont="1" applyFill="1" applyBorder="1" applyAlignment="1">
      <alignment horizontal="center" vertical="center" shrinkToFit="1"/>
    </xf>
    <xf numFmtId="194" fontId="2" fillId="33" borderId="67" xfId="0" applyNumberFormat="1" applyFont="1" applyFill="1" applyBorder="1" applyAlignment="1">
      <alignment horizontal="center" vertical="center" shrinkToFit="1"/>
    </xf>
    <xf numFmtId="0" fontId="48" fillId="33" borderId="61" xfId="0" applyFont="1" applyFill="1" applyBorder="1" applyAlignment="1">
      <alignment horizontal="center" vertical="center" shrinkToFit="1"/>
    </xf>
    <xf numFmtId="0" fontId="48" fillId="33" borderId="62" xfId="0" applyFont="1" applyFill="1" applyBorder="1" applyAlignment="1">
      <alignment horizontal="center" vertical="center" shrinkToFit="1"/>
    </xf>
    <xf numFmtId="0" fontId="2" fillId="33" borderId="68" xfId="0" applyFont="1" applyFill="1" applyBorder="1" applyAlignment="1">
      <alignment horizontal="distributed" vertical="center"/>
    </xf>
    <xf numFmtId="0" fontId="2" fillId="33" borderId="69" xfId="0" applyFont="1" applyFill="1" applyBorder="1" applyAlignment="1">
      <alignment horizontal="distributed" vertical="center"/>
    </xf>
    <xf numFmtId="0" fontId="2" fillId="33" borderId="7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right" vertical="center"/>
    </xf>
    <xf numFmtId="180" fontId="2" fillId="33" borderId="0" xfId="0" applyNumberFormat="1" applyFont="1" applyFill="1" applyBorder="1" applyAlignment="1">
      <alignment horizontal="center" vertical="center"/>
    </xf>
    <xf numFmtId="180" fontId="2" fillId="9" borderId="42" xfId="0" applyNumberFormat="1" applyFont="1" applyFill="1" applyBorder="1" applyAlignment="1">
      <alignment horizontal="right" vertical="center"/>
    </xf>
    <xf numFmtId="180" fontId="2" fillId="9" borderId="43" xfId="0" applyNumberFormat="1" applyFont="1" applyFill="1" applyBorder="1" applyAlignment="1">
      <alignment horizontal="right" vertical="center"/>
    </xf>
    <xf numFmtId="194" fontId="2" fillId="33" borderId="71" xfId="0" applyNumberFormat="1" applyFont="1" applyFill="1" applyBorder="1" applyAlignment="1">
      <alignment horizontal="right" vertical="center"/>
    </xf>
    <xf numFmtId="194" fontId="2" fillId="33" borderId="72" xfId="0" applyNumberFormat="1" applyFont="1" applyFill="1" applyBorder="1" applyAlignment="1">
      <alignment horizontal="right" vertical="center"/>
    </xf>
    <xf numFmtId="200" fontId="2" fillId="33" borderId="71" xfId="0" applyNumberFormat="1" applyFont="1" applyFill="1" applyBorder="1" applyAlignment="1">
      <alignment horizontal="right" vertical="center"/>
    </xf>
    <xf numFmtId="200" fontId="2" fillId="33" borderId="72" xfId="0" applyNumberFormat="1" applyFont="1" applyFill="1" applyBorder="1" applyAlignment="1">
      <alignment horizontal="right" vertical="center"/>
    </xf>
    <xf numFmtId="0" fontId="3" fillId="0" borderId="73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distributed" vertical="center" indent="1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3" borderId="65" xfId="0" applyFont="1" applyFill="1" applyBorder="1" applyAlignment="1">
      <alignment horizontal="center" vertical="center" wrapText="1" shrinkToFit="1"/>
    </xf>
    <xf numFmtId="0" fontId="48" fillId="33" borderId="12" xfId="0" applyFont="1" applyFill="1" applyBorder="1" applyAlignment="1">
      <alignment horizontal="center" vertical="center" wrapText="1" shrinkToFit="1"/>
    </xf>
    <xf numFmtId="0" fontId="48" fillId="33" borderId="59" xfId="0" applyFont="1" applyFill="1" applyBorder="1" applyAlignment="1">
      <alignment horizontal="center" vertical="center" wrapText="1" shrinkToFit="1"/>
    </xf>
    <xf numFmtId="0" fontId="2" fillId="33" borderId="74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right" vertical="center"/>
    </xf>
    <xf numFmtId="194" fontId="2" fillId="9" borderId="42" xfId="0" applyNumberFormat="1" applyFont="1" applyFill="1" applyBorder="1" applyAlignment="1">
      <alignment horizontal="right" vertical="center"/>
    </xf>
    <xf numFmtId="194" fontId="2" fillId="9" borderId="43" xfId="0" applyNumberFormat="1" applyFont="1" applyFill="1" applyBorder="1" applyAlignment="1">
      <alignment horizontal="right" vertical="center"/>
    </xf>
    <xf numFmtId="198" fontId="48" fillId="33" borderId="38" xfId="0" applyNumberFormat="1" applyFont="1" applyFill="1" applyBorder="1" applyAlignment="1">
      <alignment horizontal="center" vertical="center" wrapText="1" shrinkToFit="1"/>
    </xf>
    <xf numFmtId="198" fontId="48" fillId="33" borderId="75" xfId="0" applyNumberFormat="1" applyFont="1" applyFill="1" applyBorder="1" applyAlignment="1">
      <alignment horizontal="center" vertical="center" wrapText="1" shrinkToFit="1"/>
    </xf>
    <xf numFmtId="199" fontId="2" fillId="33" borderId="0" xfId="0" applyNumberFormat="1" applyFont="1" applyFill="1" applyBorder="1" applyAlignment="1">
      <alignment horizontal="center" vertical="center"/>
    </xf>
    <xf numFmtId="199" fontId="0" fillId="0" borderId="0" xfId="0" applyNumberForma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2.emf" /><Relationship Id="rId3" Type="http://schemas.openxmlformats.org/officeDocument/2006/relationships/image" Target="../media/image19.emf" /><Relationship Id="rId4" Type="http://schemas.openxmlformats.org/officeDocument/2006/relationships/image" Target="../media/image20.emf" /><Relationship Id="rId5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34</xdr:row>
      <xdr:rowOff>180975</xdr:rowOff>
    </xdr:from>
    <xdr:to>
      <xdr:col>15</xdr:col>
      <xdr:colOff>104775</xdr:colOff>
      <xdr:row>43</xdr:row>
      <xdr:rowOff>95250</xdr:rowOff>
    </xdr:to>
    <xdr:grpSp>
      <xdr:nvGrpSpPr>
        <xdr:cNvPr id="1" name="Group 1016"/>
        <xdr:cNvGrpSpPr>
          <a:grpSpLocks noChangeAspect="1"/>
        </xdr:cNvGrpSpPr>
      </xdr:nvGrpSpPr>
      <xdr:grpSpPr>
        <a:xfrm>
          <a:off x="2505075" y="6762750"/>
          <a:ext cx="3752850" cy="1685925"/>
          <a:chOff x="3007" y="10025"/>
          <a:chExt cx="4706" cy="2815"/>
        </a:xfrm>
        <a:solidFill>
          <a:srgbClr val="FFFFFF"/>
        </a:solidFill>
      </xdr:grpSpPr>
      <xdr:sp>
        <xdr:nvSpPr>
          <xdr:cNvPr id="2" name="AutoShape 1044"/>
          <xdr:cNvSpPr>
            <a:spLocks noChangeAspect="1"/>
          </xdr:cNvSpPr>
        </xdr:nvSpPr>
        <xdr:spPr>
          <a:xfrm>
            <a:off x="3007" y="10266"/>
            <a:ext cx="4706" cy="25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1042"/>
          <xdr:cNvSpPr txBox="1">
            <a:spLocks noChangeArrowheads="1"/>
          </xdr:cNvSpPr>
        </xdr:nvSpPr>
        <xdr:spPr>
          <a:xfrm>
            <a:off x="6016" y="12299"/>
            <a:ext cx="991" cy="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排水量</a:t>
            </a:r>
          </a:p>
        </xdr:txBody>
      </xdr:sp>
      <xdr:sp>
        <xdr:nvSpPr>
          <xdr:cNvPr id="4" name="AutoShape 1041"/>
          <xdr:cNvSpPr>
            <a:spLocks/>
          </xdr:cNvSpPr>
        </xdr:nvSpPr>
        <xdr:spPr>
          <a:xfrm>
            <a:off x="6280" y="10152"/>
            <a:ext cx="1064" cy="414"/>
          </a:xfrm>
          <a:prstGeom prst="borderCallout1">
            <a:avLst>
              <a:gd name="adj1" fmla="val -101000"/>
              <a:gd name="adj2" fmla="val 136578"/>
              <a:gd name="adj3" fmla="val -59523"/>
              <a:gd name="adj4" fmla="val 138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全揚程曲線</a:t>
            </a:r>
          </a:p>
        </xdr:txBody>
      </xdr:sp>
      <xdr:sp>
        <xdr:nvSpPr>
          <xdr:cNvPr id="5" name="AutoShape 1039"/>
          <xdr:cNvSpPr>
            <a:spLocks/>
          </xdr:cNvSpPr>
        </xdr:nvSpPr>
        <xdr:spPr>
          <a:xfrm flipH="1">
            <a:off x="5296" y="11357"/>
            <a:ext cx="1386" cy="945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" name="Group 1029"/>
          <xdr:cNvGrpSpPr>
            <a:grpSpLocks/>
          </xdr:cNvGrpSpPr>
        </xdr:nvGrpSpPr>
        <xdr:grpSpPr>
          <a:xfrm>
            <a:off x="4051" y="10038"/>
            <a:ext cx="2595" cy="2265"/>
            <a:chOff x="4050" y="10038"/>
            <a:chExt cx="2595" cy="2265"/>
          </a:xfrm>
          <a:solidFill>
            <a:srgbClr val="FFFFFF"/>
          </a:solidFill>
        </xdr:grpSpPr>
        <xdr:sp>
          <xdr:nvSpPr>
            <xdr:cNvPr id="7" name="AutoShape 1038"/>
            <xdr:cNvSpPr>
              <a:spLocks/>
            </xdr:cNvSpPr>
          </xdr:nvSpPr>
          <xdr:spPr>
            <a:xfrm>
              <a:off x="4056" y="10762"/>
              <a:ext cx="1251" cy="1"/>
            </a:xfrm>
            <a:prstGeom prst="straightConnector1">
              <a:avLst/>
            </a:prstGeom>
            <a:noFill/>
            <a:ln w="9525" cmpd="sng">
              <a:solidFill>
                <a:srgbClr val="FF0000"/>
              </a:solidFill>
              <a:headEnd type="stealth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8" name="Group 1030"/>
            <xdr:cNvGrpSpPr>
              <a:grpSpLocks/>
            </xdr:cNvGrpSpPr>
          </xdr:nvGrpSpPr>
          <xdr:grpSpPr>
            <a:xfrm>
              <a:off x="4050" y="10038"/>
              <a:ext cx="2595" cy="2265"/>
              <a:chOff x="4050" y="10038"/>
              <a:chExt cx="2595" cy="2265"/>
            </a:xfrm>
            <a:solidFill>
              <a:srgbClr val="FFFFFF"/>
            </a:solidFill>
          </xdr:grpSpPr>
          <xdr:grpSp>
            <xdr:nvGrpSpPr>
              <xdr:cNvPr id="9" name="Group 1034"/>
              <xdr:cNvGrpSpPr>
                <a:grpSpLocks/>
              </xdr:cNvGrpSpPr>
            </xdr:nvGrpSpPr>
            <xdr:grpSpPr>
              <a:xfrm>
                <a:off x="4050" y="10038"/>
                <a:ext cx="2595" cy="2265"/>
                <a:chOff x="3598" y="10038"/>
                <a:chExt cx="2595" cy="2265"/>
              </a:xfrm>
              <a:solidFill>
                <a:srgbClr val="FFFFFF"/>
              </a:solidFill>
            </xdr:grpSpPr>
            <xdr:sp>
              <xdr:nvSpPr>
                <xdr:cNvPr id="10" name="AutoShape 1037"/>
                <xdr:cNvSpPr>
                  <a:spLocks/>
                </xdr:cNvSpPr>
              </xdr:nvSpPr>
              <xdr:spPr>
                <a:xfrm flipH="1">
                  <a:off x="3603" y="10038"/>
                  <a:ext cx="1" cy="2264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" name="AutoShape 1036"/>
                <xdr:cNvSpPr>
                  <a:spLocks/>
                </xdr:cNvSpPr>
              </xdr:nvSpPr>
              <xdr:spPr>
                <a:xfrm>
                  <a:off x="3603" y="12302"/>
                  <a:ext cx="2590" cy="1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" name="Arc 1035"/>
                <xdr:cNvSpPr>
                  <a:spLocks/>
                </xdr:cNvSpPr>
              </xdr:nvSpPr>
              <xdr:spPr>
                <a:xfrm>
                  <a:off x="3598" y="10552"/>
                  <a:ext cx="2240" cy="1235"/>
                </a:xfrm>
                <a:custGeom>
                  <a:pathLst>
                    <a:path fill="none" h="21600" w="21304">
                      <a:moveTo>
                        <a:pt x="0" y="0"/>
                      </a:moveTo>
                      <a:cubicBezTo>
                        <a:pt x="17" y="0"/>
                        <a:pt x="35" y="-1"/>
                        <a:pt x="53" y="0"/>
                      </a:cubicBezTo>
                      <a:cubicBezTo>
                        <a:pt x="10490" y="0"/>
                        <a:pt x="19435" y="7463"/>
                        <a:pt x="21304" y="17732"/>
                      </a:cubicBezTo>
                    </a:path>
                    <a:path stroke="0" h="21600" w="21304">
                      <a:moveTo>
                        <a:pt x="0" y="0"/>
                      </a:moveTo>
                      <a:cubicBezTo>
                        <a:pt x="17" y="0"/>
                        <a:pt x="35" y="-1"/>
                        <a:pt x="53" y="0"/>
                      </a:cubicBezTo>
                      <a:cubicBezTo>
                        <a:pt x="10490" y="0"/>
                        <a:pt x="19435" y="7463"/>
                        <a:pt x="21304" y="17732"/>
                      </a:cubicBezTo>
                      <a:lnTo>
                        <a:pt x="53" y="2160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13" name="AutoShape 1033"/>
              <xdr:cNvSpPr>
                <a:spLocks/>
              </xdr:cNvSpPr>
            </xdr:nvSpPr>
            <xdr:spPr>
              <a:xfrm>
                <a:off x="5301" y="10760"/>
                <a:ext cx="1" cy="821"/>
              </a:xfrm>
              <a:prstGeom prst="straightConnector1">
                <a:avLst/>
              </a:prstGeom>
              <a:noFill/>
              <a:ln w="19050" cmpd="sng">
                <a:solidFill>
                  <a:srgbClr val="FF0000"/>
                </a:solidFill>
                <a:headEnd type="triangl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AutoShape 1032"/>
              <xdr:cNvSpPr>
                <a:spLocks/>
              </xdr:cNvSpPr>
            </xdr:nvSpPr>
            <xdr:spPr>
              <a:xfrm flipV="1">
                <a:off x="5297" y="11892"/>
                <a:ext cx="2" cy="411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AutoShape 1031"/>
              <xdr:cNvSpPr>
                <a:spLocks/>
              </xdr:cNvSpPr>
            </xdr:nvSpPr>
            <xdr:spPr>
              <a:xfrm flipH="1" flipV="1">
                <a:off x="5301" y="11558"/>
                <a:ext cx="0" cy="36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sp>
        <xdr:nvSpPr>
          <xdr:cNvPr id="16" name="AutoShape 1028"/>
          <xdr:cNvSpPr>
            <a:spLocks/>
          </xdr:cNvSpPr>
        </xdr:nvSpPr>
        <xdr:spPr>
          <a:xfrm>
            <a:off x="3435" y="10344"/>
            <a:ext cx="615" cy="419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AutoShape 1027"/>
          <xdr:cNvSpPr>
            <a:spLocks/>
          </xdr:cNvSpPr>
        </xdr:nvSpPr>
        <xdr:spPr>
          <a:xfrm>
            <a:off x="3136" y="10890"/>
            <a:ext cx="2160" cy="278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1026"/>
          <xdr:cNvSpPr>
            <a:spLocks/>
          </xdr:cNvSpPr>
        </xdr:nvSpPr>
        <xdr:spPr>
          <a:xfrm>
            <a:off x="3143" y="11507"/>
            <a:ext cx="2153" cy="220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1025"/>
          <xdr:cNvSpPr>
            <a:spLocks/>
          </xdr:cNvSpPr>
        </xdr:nvSpPr>
        <xdr:spPr>
          <a:xfrm flipV="1">
            <a:off x="3151" y="12102"/>
            <a:ext cx="2147" cy="31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Text Box 1024"/>
          <xdr:cNvSpPr txBox="1">
            <a:spLocks noChangeArrowheads="1"/>
          </xdr:cNvSpPr>
        </xdr:nvSpPr>
        <xdr:spPr>
          <a:xfrm>
            <a:off x="3485" y="10025"/>
            <a:ext cx="656" cy="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全揚程</a:t>
            </a:r>
          </a:p>
        </xdr:txBody>
      </xdr:sp>
    </xdr:grpSp>
    <xdr:clientData/>
  </xdr:twoCellAnchor>
  <xdr:twoCellAnchor>
    <xdr:from>
      <xdr:col>1</xdr:col>
      <xdr:colOff>266700</xdr:colOff>
      <xdr:row>14</xdr:row>
      <xdr:rowOff>104775</xdr:rowOff>
    </xdr:from>
    <xdr:to>
      <xdr:col>12</xdr:col>
      <xdr:colOff>28575</xdr:colOff>
      <xdr:row>21</xdr:row>
      <xdr:rowOff>152400</xdr:rowOff>
    </xdr:to>
    <xdr:grpSp>
      <xdr:nvGrpSpPr>
        <xdr:cNvPr id="21" name="グループ化 3"/>
        <xdr:cNvGrpSpPr>
          <a:grpSpLocks/>
        </xdr:cNvGrpSpPr>
      </xdr:nvGrpSpPr>
      <xdr:grpSpPr>
        <a:xfrm>
          <a:off x="304800" y="2943225"/>
          <a:ext cx="4895850" cy="1314450"/>
          <a:chOff x="0" y="3296121"/>
          <a:chExt cx="6019708" cy="3342807"/>
        </a:xfrm>
        <a:solidFill>
          <a:srgbClr val="FFFFFF"/>
        </a:solidFill>
      </xdr:grpSpPr>
      <xdr:sp>
        <xdr:nvSpPr>
          <xdr:cNvPr id="22" name="Rectangle 261"/>
          <xdr:cNvSpPr>
            <a:spLocks/>
          </xdr:cNvSpPr>
        </xdr:nvSpPr>
        <xdr:spPr>
          <a:xfrm>
            <a:off x="0" y="4400919"/>
            <a:ext cx="1370988" cy="114491"/>
          </a:xfrm>
          <a:prstGeom prst="rect">
            <a:avLst/>
          </a:prstGeom>
          <a:solidFill>
            <a:srgbClr val="B6DDE8"/>
          </a:solidFill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" name="グループ化 2"/>
          <xdr:cNvGrpSpPr>
            <a:grpSpLocks/>
          </xdr:cNvGrpSpPr>
        </xdr:nvGrpSpPr>
        <xdr:grpSpPr>
          <a:xfrm>
            <a:off x="1256614" y="3296121"/>
            <a:ext cx="4763094" cy="3342807"/>
            <a:chOff x="1257300" y="3286638"/>
            <a:chExt cx="5087329" cy="3390392"/>
          </a:xfrm>
          <a:solidFill>
            <a:srgbClr val="FFFFFF"/>
          </a:solidFill>
        </xdr:grpSpPr>
        <xdr:grpSp>
          <xdr:nvGrpSpPr>
            <xdr:cNvPr id="24" name="グループ化 1"/>
            <xdr:cNvGrpSpPr>
              <a:grpSpLocks/>
            </xdr:cNvGrpSpPr>
          </xdr:nvGrpSpPr>
          <xdr:grpSpPr>
            <a:xfrm>
              <a:off x="1257300" y="3746884"/>
              <a:ext cx="4850768" cy="2930146"/>
              <a:chOff x="1257300" y="3746682"/>
              <a:chExt cx="4850321" cy="2930348"/>
            </a:xfrm>
            <a:solidFill>
              <a:srgbClr val="FFFFFF"/>
            </a:solidFill>
          </xdr:grpSpPr>
          <xdr:grpSp>
            <xdr:nvGrpSpPr>
              <xdr:cNvPr id="25" name="Group 256"/>
              <xdr:cNvGrpSpPr>
                <a:grpSpLocks/>
              </xdr:cNvGrpSpPr>
            </xdr:nvGrpSpPr>
            <xdr:grpSpPr>
              <a:xfrm>
                <a:off x="1257300" y="3746682"/>
                <a:ext cx="4850321" cy="2930348"/>
                <a:chOff x="7692" y="25234"/>
                <a:chExt cx="31676" cy="21855"/>
              </a:xfrm>
              <a:solidFill>
                <a:srgbClr val="FFFFFF"/>
              </a:solidFill>
            </xdr:grpSpPr>
            <xdr:sp>
              <xdr:nvSpPr>
                <xdr:cNvPr id="26" name="Rectangle 1272"/>
                <xdr:cNvSpPr>
                  <a:spLocks/>
                </xdr:cNvSpPr>
              </xdr:nvSpPr>
              <xdr:spPr>
                <a:xfrm>
                  <a:off x="8468" y="32572"/>
                  <a:ext cx="27907" cy="9644"/>
                </a:xfrm>
                <a:prstGeom prst="rect">
                  <a:avLst/>
                </a:prstGeom>
                <a:solidFill>
                  <a:srgbClr val="B6DDE8"/>
                </a:solidFill>
                <a:ln w="6350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grpSp>
              <xdr:nvGrpSpPr>
                <xdr:cNvPr id="27" name="Group 257"/>
                <xdr:cNvGrpSpPr>
                  <a:grpSpLocks/>
                </xdr:cNvGrpSpPr>
              </xdr:nvGrpSpPr>
              <xdr:grpSpPr>
                <a:xfrm>
                  <a:off x="7692" y="25234"/>
                  <a:ext cx="31676" cy="21855"/>
                  <a:chOff x="7692" y="25234"/>
                  <a:chExt cx="31675" cy="21854"/>
                </a:xfrm>
                <a:solidFill>
                  <a:srgbClr val="FFFFFF"/>
                </a:solidFill>
              </xdr:grpSpPr>
              <xdr:sp>
                <xdr:nvSpPr>
                  <xdr:cNvPr id="28" name="AutoShape 267"/>
                  <xdr:cNvSpPr>
                    <a:spLocks/>
                  </xdr:cNvSpPr>
                </xdr:nvSpPr>
                <xdr:spPr>
                  <a:xfrm>
                    <a:off x="38488" y="25234"/>
                    <a:ext cx="879" cy="983"/>
                  </a:xfrm>
                  <a:prstGeom prst="rightArrow">
                    <a:avLst>
                      <a:gd name="adj1" fmla="val -19578"/>
                      <a:gd name="adj2" fmla="val -20000"/>
                    </a:avLst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9" name="Rectangle 265"/>
                  <xdr:cNvSpPr>
                    <a:spLocks/>
                  </xdr:cNvSpPr>
                </xdr:nvSpPr>
                <xdr:spPr>
                  <a:xfrm>
                    <a:off x="7692" y="28621"/>
                    <a:ext cx="29450" cy="14456"/>
                  </a:xfrm>
                  <a:prstGeom prst="rect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30" name="Rectangle 264"/>
                  <xdr:cNvSpPr>
                    <a:spLocks/>
                  </xdr:cNvSpPr>
                </xdr:nvSpPr>
                <xdr:spPr>
                  <a:xfrm>
                    <a:off x="8468" y="29425"/>
                    <a:ext cx="27906" cy="12850"/>
                  </a:xfrm>
                  <a:prstGeom prst="rect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31" name="Rectangle 262"/>
                  <xdr:cNvSpPr>
                    <a:spLocks/>
                  </xdr:cNvSpPr>
                </xdr:nvSpPr>
                <xdr:spPr>
                  <a:xfrm>
                    <a:off x="20726" y="42269"/>
                    <a:ext cx="10081" cy="4819"/>
                  </a:xfrm>
                  <a:prstGeom prst="rect">
                    <a:avLst/>
                  </a:prstGeom>
                  <a:solidFill>
                    <a:srgbClr val="B6DDE8"/>
                  </a:solidFill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32" name="Text Box 259"/>
              <xdr:cNvSpPr txBox="1">
                <a:spLocks noChangeArrowheads="1"/>
              </xdr:cNvSpPr>
            </xdr:nvSpPr>
            <xdr:spPr>
              <a:xfrm>
                <a:off x="3842521" y="6161289"/>
                <a:ext cx="362561" cy="515741"/>
              </a:xfrm>
              <a:prstGeom prst="rect">
                <a:avLst/>
              </a:prstGeom>
              <a:solidFill>
                <a:srgbClr val="FFFF00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74295" tIns="8890" rIns="74295" bIns="889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</a:p>
            </xdr:txBody>
          </xdr:sp>
          <xdr:sp>
            <xdr:nvSpPr>
              <xdr:cNvPr id="33" name="Text Box 259"/>
              <xdr:cNvSpPr txBox="1">
                <a:spLocks noChangeArrowheads="1"/>
              </xdr:cNvSpPr>
            </xdr:nvSpPr>
            <xdr:spPr>
              <a:xfrm>
                <a:off x="4405158" y="6161289"/>
                <a:ext cx="338310" cy="515741"/>
              </a:xfrm>
              <a:prstGeom prst="rect">
                <a:avLst/>
              </a:prstGeom>
              <a:solidFill>
                <a:srgbClr val="FFFF00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74295" tIns="8890" rIns="74295" bIns="889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</a:p>
            </xdr:txBody>
          </xdr:sp>
        </xdr:grpSp>
        <xdr:sp>
          <xdr:nvSpPr>
            <xdr:cNvPr id="34" name="Rectangle 261"/>
            <xdr:cNvSpPr>
              <a:spLocks/>
            </xdr:cNvSpPr>
          </xdr:nvSpPr>
          <xdr:spPr>
            <a:xfrm>
              <a:off x="5648937" y="4475818"/>
              <a:ext cx="295065" cy="244956"/>
            </a:xfrm>
            <a:prstGeom prst="rect">
              <a:avLst/>
            </a:prstGeom>
            <a:solidFill>
              <a:srgbClr val="B6DDE8"/>
            </a:solidFill>
            <a:ln w="190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1285"/>
            <xdr:cNvSpPr>
              <a:spLocks/>
            </xdr:cNvSpPr>
          </xdr:nvSpPr>
          <xdr:spPr>
            <a:xfrm flipV="1">
              <a:off x="4024807" y="4433438"/>
              <a:ext cx="0" cy="173418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Line 1285"/>
            <xdr:cNvSpPr>
              <a:spLocks/>
            </xdr:cNvSpPr>
          </xdr:nvSpPr>
          <xdr:spPr>
            <a:xfrm flipH="1" flipV="1">
              <a:off x="4579326" y="4496160"/>
              <a:ext cx="0" cy="1690958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Line 1278"/>
            <xdr:cNvSpPr>
              <a:spLocks/>
            </xdr:cNvSpPr>
          </xdr:nvSpPr>
          <xdr:spPr>
            <a:xfrm>
              <a:off x="4000642" y="4475818"/>
              <a:ext cx="740206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AutoShape 40"/>
            <xdr:cNvSpPr>
              <a:spLocks/>
            </xdr:cNvSpPr>
          </xdr:nvSpPr>
          <xdr:spPr>
            <a:xfrm>
              <a:off x="5944002" y="3286638"/>
              <a:ext cx="400627" cy="934053"/>
            </a:xfrm>
            <a:prstGeom prst="can">
              <a:avLst>
                <a:gd name="adj" fmla="val -36921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Line 1278"/>
            <xdr:cNvSpPr>
              <a:spLocks/>
            </xdr:cNvSpPr>
          </xdr:nvSpPr>
          <xdr:spPr>
            <a:xfrm>
              <a:off x="5487414" y="3809606"/>
              <a:ext cx="459131" cy="508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0" name="AutoShape 266"/>
          <xdr:cNvSpPr>
            <a:spLocks/>
          </xdr:cNvSpPr>
        </xdr:nvSpPr>
        <xdr:spPr>
          <a:xfrm rot="5400000">
            <a:off x="1414631" y="4443540"/>
            <a:ext cx="307005" cy="239846"/>
          </a:xfrm>
          <a:custGeom>
            <a:pathLst>
              <a:path h="21600" w="21600">
                <a:moveTo>
                  <a:pt x="21600" y="6079"/>
                </a:moveTo>
                <a:lnTo>
                  <a:pt x="13715" y="0"/>
                </a:lnTo>
                <a:lnTo>
                  <a:pt x="13715" y="3702"/>
                </a:lnTo>
                <a:lnTo>
                  <a:pt x="12427" y="3702"/>
                </a:lnTo>
                <a:cubicBezTo>
                  <a:pt x="5564" y="3702"/>
                  <a:pt x="0" y="7488"/>
                  <a:pt x="0" y="12158"/>
                </a:cubicBezTo>
                <a:lnTo>
                  <a:pt x="0" y="21600"/>
                </a:lnTo>
                <a:lnTo>
                  <a:pt x="4859" y="21600"/>
                </a:lnTo>
                <a:lnTo>
                  <a:pt x="4859" y="12158"/>
                </a:lnTo>
                <a:cubicBezTo>
                  <a:pt x="4859" y="10113"/>
                  <a:pt x="8247" y="8456"/>
                  <a:pt x="12427" y="8456"/>
                </a:cubicBezTo>
                <a:lnTo>
                  <a:pt x="13715" y="8456"/>
                </a:lnTo>
                <a:lnTo>
                  <a:pt x="13715" y="12158"/>
                </a:lnTo>
                <a:lnTo>
                  <a:pt x="21600" y="6079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381000</xdr:colOff>
      <xdr:row>6</xdr:row>
      <xdr:rowOff>190500</xdr:rowOff>
    </xdr:from>
    <xdr:to>
      <xdr:col>2</xdr:col>
      <xdr:colOff>381000</xdr:colOff>
      <xdr:row>9</xdr:row>
      <xdr:rowOff>142875</xdr:rowOff>
    </xdr:to>
    <xdr:sp>
      <xdr:nvSpPr>
        <xdr:cNvPr id="41" name="直線矢印コネクタ 7"/>
        <xdr:cNvSpPr>
          <a:spLocks/>
        </xdr:cNvSpPr>
      </xdr:nvSpPr>
      <xdr:spPr>
        <a:xfrm>
          <a:off x="885825" y="1504950"/>
          <a:ext cx="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6</xdr:row>
      <xdr:rowOff>28575</xdr:rowOff>
    </xdr:from>
    <xdr:to>
      <xdr:col>3</xdr:col>
      <xdr:colOff>447675</xdr:colOff>
      <xdr:row>6</xdr:row>
      <xdr:rowOff>76200</xdr:rowOff>
    </xdr:to>
    <xdr:sp>
      <xdr:nvSpPr>
        <xdr:cNvPr id="42" name="Rectangle 261"/>
        <xdr:cNvSpPr>
          <a:spLocks/>
        </xdr:cNvSpPr>
      </xdr:nvSpPr>
      <xdr:spPr>
        <a:xfrm>
          <a:off x="323850" y="1343025"/>
          <a:ext cx="1095375" cy="47625"/>
        </a:xfrm>
        <a:prstGeom prst="rect">
          <a:avLst/>
        </a:prstGeom>
        <a:solidFill>
          <a:srgbClr val="B6DDE8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6</xdr:row>
      <xdr:rowOff>180975</xdr:rowOff>
    </xdr:from>
    <xdr:to>
      <xdr:col>3</xdr:col>
      <xdr:colOff>314325</xdr:colOff>
      <xdr:row>6</xdr:row>
      <xdr:rowOff>180975</xdr:rowOff>
    </xdr:to>
    <xdr:sp>
      <xdr:nvSpPr>
        <xdr:cNvPr id="43" name="AutoShape 13"/>
        <xdr:cNvSpPr>
          <a:spLocks/>
        </xdr:cNvSpPr>
      </xdr:nvSpPr>
      <xdr:spPr>
        <a:xfrm>
          <a:off x="790575" y="1495425"/>
          <a:ext cx="4953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7</xdr:row>
      <xdr:rowOff>180975</xdr:rowOff>
    </xdr:from>
    <xdr:to>
      <xdr:col>13</xdr:col>
      <xdr:colOff>0</xdr:colOff>
      <xdr:row>9</xdr:row>
      <xdr:rowOff>76200</xdr:rowOff>
    </xdr:to>
    <xdr:sp>
      <xdr:nvSpPr>
        <xdr:cNvPr id="44" name="直線コネクタ 7400"/>
        <xdr:cNvSpPr>
          <a:spLocks/>
        </xdr:cNvSpPr>
      </xdr:nvSpPr>
      <xdr:spPr>
        <a:xfrm flipV="1">
          <a:off x="3962400" y="1685925"/>
          <a:ext cx="14668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133350</xdr:rowOff>
    </xdr:from>
    <xdr:to>
      <xdr:col>3</xdr:col>
      <xdr:colOff>304800</xdr:colOff>
      <xdr:row>9</xdr:row>
      <xdr:rowOff>133350</xdr:rowOff>
    </xdr:to>
    <xdr:sp>
      <xdr:nvSpPr>
        <xdr:cNvPr id="45" name="AutoShape 13"/>
        <xdr:cNvSpPr>
          <a:spLocks/>
        </xdr:cNvSpPr>
      </xdr:nvSpPr>
      <xdr:spPr>
        <a:xfrm>
          <a:off x="781050" y="2019300"/>
          <a:ext cx="4953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17</xdr:row>
      <xdr:rowOff>171450</xdr:rowOff>
    </xdr:from>
    <xdr:to>
      <xdr:col>2</xdr:col>
      <xdr:colOff>371475</xdr:colOff>
      <xdr:row>20</xdr:row>
      <xdr:rowOff>85725</xdr:rowOff>
    </xdr:to>
    <xdr:sp>
      <xdr:nvSpPr>
        <xdr:cNvPr id="46" name="直線矢印コネクタ 172"/>
        <xdr:cNvSpPr>
          <a:spLocks/>
        </xdr:cNvSpPr>
      </xdr:nvSpPr>
      <xdr:spPr>
        <a:xfrm>
          <a:off x="866775" y="3514725"/>
          <a:ext cx="9525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38100</xdr:rowOff>
    </xdr:from>
    <xdr:to>
      <xdr:col>4</xdr:col>
      <xdr:colOff>257175</xdr:colOff>
      <xdr:row>6</xdr:row>
      <xdr:rowOff>171450</xdr:rowOff>
    </xdr:to>
    <xdr:sp>
      <xdr:nvSpPr>
        <xdr:cNvPr id="47" name="曲折矢印 173"/>
        <xdr:cNvSpPr>
          <a:spLocks/>
        </xdr:cNvSpPr>
      </xdr:nvSpPr>
      <xdr:spPr>
        <a:xfrm rot="5400000">
          <a:off x="1466850" y="1352550"/>
          <a:ext cx="228600" cy="133350"/>
        </a:xfrm>
        <a:custGeom>
          <a:pathLst>
            <a:path h="228076" w="133127">
              <a:moveTo>
                <a:pt x="0" y="228076"/>
              </a:moveTo>
              <a:lnTo>
                <a:pt x="0" y="126647"/>
              </a:lnTo>
              <a:cubicBezTo>
                <a:pt x="0" y="84274"/>
                <a:pt x="34351" y="49923"/>
                <a:pt x="76724" y="49923"/>
              </a:cubicBezTo>
              <a:lnTo>
                <a:pt x="76724" y="49923"/>
              </a:lnTo>
              <a:lnTo>
                <a:pt x="76724" y="0"/>
              </a:lnTo>
              <a:lnTo>
                <a:pt x="133127" y="66564"/>
              </a:lnTo>
              <a:lnTo>
                <a:pt x="76724" y="133127"/>
              </a:lnTo>
              <a:lnTo>
                <a:pt x="76724" y="83204"/>
              </a:lnTo>
              <a:lnTo>
                <a:pt x="76724" y="83204"/>
              </a:lnTo>
              <a:cubicBezTo>
                <a:pt x="52731" y="83204"/>
                <a:pt x="33281" y="102654"/>
                <a:pt x="33281" y="126647"/>
              </a:cubicBezTo>
              <a:cubicBezTo>
                <a:pt x="33281" y="160457"/>
                <a:pt x="33280" y="194266"/>
                <a:pt x="33280" y="228076"/>
              </a:cubicBezTo>
              <a:lnTo>
                <a:pt x="0" y="22807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17</xdr:row>
      <xdr:rowOff>161925</xdr:rowOff>
    </xdr:from>
    <xdr:to>
      <xdr:col>3</xdr:col>
      <xdr:colOff>295275</xdr:colOff>
      <xdr:row>17</xdr:row>
      <xdr:rowOff>161925</xdr:rowOff>
    </xdr:to>
    <xdr:sp>
      <xdr:nvSpPr>
        <xdr:cNvPr id="48" name="AutoShape 13"/>
        <xdr:cNvSpPr>
          <a:spLocks/>
        </xdr:cNvSpPr>
      </xdr:nvSpPr>
      <xdr:spPr>
        <a:xfrm>
          <a:off x="781050" y="3505200"/>
          <a:ext cx="4857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20</xdr:row>
      <xdr:rowOff>76200</xdr:rowOff>
    </xdr:from>
    <xdr:to>
      <xdr:col>3</xdr:col>
      <xdr:colOff>285750</xdr:colOff>
      <xdr:row>20</xdr:row>
      <xdr:rowOff>76200</xdr:rowOff>
    </xdr:to>
    <xdr:sp>
      <xdr:nvSpPr>
        <xdr:cNvPr id="49" name="AutoShape 13"/>
        <xdr:cNvSpPr>
          <a:spLocks/>
        </xdr:cNvSpPr>
      </xdr:nvSpPr>
      <xdr:spPr>
        <a:xfrm>
          <a:off x="771525" y="3990975"/>
          <a:ext cx="4857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15</xdr:row>
      <xdr:rowOff>180975</xdr:rowOff>
    </xdr:from>
    <xdr:to>
      <xdr:col>11</xdr:col>
      <xdr:colOff>428625</xdr:colOff>
      <xdr:row>15</xdr:row>
      <xdr:rowOff>180975</xdr:rowOff>
    </xdr:to>
    <xdr:sp>
      <xdr:nvSpPr>
        <xdr:cNvPr id="50" name="AutoShape 13"/>
        <xdr:cNvSpPr>
          <a:spLocks/>
        </xdr:cNvSpPr>
      </xdr:nvSpPr>
      <xdr:spPr>
        <a:xfrm>
          <a:off x="5019675" y="3143250"/>
          <a:ext cx="1143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17</xdr:row>
      <xdr:rowOff>152400</xdr:rowOff>
    </xdr:from>
    <xdr:to>
      <xdr:col>11</xdr:col>
      <xdr:colOff>447675</xdr:colOff>
      <xdr:row>17</xdr:row>
      <xdr:rowOff>152400</xdr:rowOff>
    </xdr:to>
    <xdr:sp>
      <xdr:nvSpPr>
        <xdr:cNvPr id="51" name="AutoShape 13"/>
        <xdr:cNvSpPr>
          <a:spLocks/>
        </xdr:cNvSpPr>
      </xdr:nvSpPr>
      <xdr:spPr>
        <a:xfrm flipV="1">
          <a:off x="4943475" y="3495675"/>
          <a:ext cx="2095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17</xdr:row>
      <xdr:rowOff>19050</xdr:rowOff>
    </xdr:from>
    <xdr:to>
      <xdr:col>13</xdr:col>
      <xdr:colOff>0</xdr:colOff>
      <xdr:row>19</xdr:row>
      <xdr:rowOff>0</xdr:rowOff>
    </xdr:to>
    <xdr:sp>
      <xdr:nvSpPr>
        <xdr:cNvPr id="52" name="直線コネクタ 222"/>
        <xdr:cNvSpPr>
          <a:spLocks/>
        </xdr:cNvSpPr>
      </xdr:nvSpPr>
      <xdr:spPr>
        <a:xfrm>
          <a:off x="5105400" y="3362325"/>
          <a:ext cx="3238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15</xdr:row>
      <xdr:rowOff>180975</xdr:rowOff>
    </xdr:from>
    <xdr:to>
      <xdr:col>11</xdr:col>
      <xdr:colOff>381000</xdr:colOff>
      <xdr:row>17</xdr:row>
      <xdr:rowOff>152400</xdr:rowOff>
    </xdr:to>
    <xdr:sp>
      <xdr:nvSpPr>
        <xdr:cNvPr id="53" name="直線矢印コネクタ 105"/>
        <xdr:cNvSpPr>
          <a:spLocks/>
        </xdr:cNvSpPr>
      </xdr:nvSpPr>
      <xdr:spPr>
        <a:xfrm>
          <a:off x="5076825" y="3143250"/>
          <a:ext cx="952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15</xdr:row>
      <xdr:rowOff>9525</xdr:rowOff>
    </xdr:from>
    <xdr:to>
      <xdr:col>10</xdr:col>
      <xdr:colOff>323850</xdr:colOff>
      <xdr:row>17</xdr:row>
      <xdr:rowOff>57150</xdr:rowOff>
    </xdr:to>
    <xdr:sp>
      <xdr:nvSpPr>
        <xdr:cNvPr id="54" name="フリーフォーム 28"/>
        <xdr:cNvSpPr>
          <a:spLocks/>
        </xdr:cNvSpPr>
      </xdr:nvSpPr>
      <xdr:spPr>
        <a:xfrm>
          <a:off x="3971925" y="2971800"/>
          <a:ext cx="590550" cy="428625"/>
        </a:xfrm>
        <a:custGeom>
          <a:pathLst>
            <a:path h="423623" w="587713">
              <a:moveTo>
                <a:pt x="0" y="423623"/>
              </a:moveTo>
              <a:cubicBezTo>
                <a:pt x="87143" y="226705"/>
                <a:pt x="174287" y="29788"/>
                <a:pt x="251298" y="2091"/>
              </a:cubicBezTo>
              <a:cubicBezTo>
                <a:pt x="328309" y="-25606"/>
                <a:pt x="405995" y="230421"/>
                <a:pt x="462064" y="257442"/>
              </a:cubicBezTo>
              <a:cubicBezTo>
                <a:pt x="518133" y="284463"/>
                <a:pt x="552923" y="224341"/>
                <a:pt x="587713" y="164219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152400</xdr:colOff>
      <xdr:row>17</xdr:row>
      <xdr:rowOff>95250</xdr:rowOff>
    </xdr:from>
    <xdr:to>
      <xdr:col>5</xdr:col>
      <xdr:colOff>323850</xdr:colOff>
      <xdr:row>18</xdr:row>
      <xdr:rowOff>123825</xdr:rowOff>
    </xdr:to>
    <xdr:pic>
      <xdr:nvPicPr>
        <xdr:cNvPr id="55" name="図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438525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5</xdr:row>
      <xdr:rowOff>123825</xdr:rowOff>
    </xdr:from>
    <xdr:to>
      <xdr:col>11</xdr:col>
      <xdr:colOff>276225</xdr:colOff>
      <xdr:row>11</xdr:row>
      <xdr:rowOff>171450</xdr:rowOff>
    </xdr:to>
    <xdr:pic>
      <xdr:nvPicPr>
        <xdr:cNvPr id="56" name="図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247775"/>
          <a:ext cx="3629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114300</xdr:rowOff>
    </xdr:from>
    <xdr:to>
      <xdr:col>5</xdr:col>
      <xdr:colOff>323850</xdr:colOff>
      <xdr:row>7</xdr:row>
      <xdr:rowOff>142875</xdr:rowOff>
    </xdr:to>
    <xdr:pic>
      <xdr:nvPicPr>
        <xdr:cNvPr id="57" name="図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4287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6</xdr:row>
      <xdr:rowOff>66675</xdr:rowOff>
    </xdr:from>
    <xdr:to>
      <xdr:col>11</xdr:col>
      <xdr:colOff>409575</xdr:colOff>
      <xdr:row>6</xdr:row>
      <xdr:rowOff>161925</xdr:rowOff>
    </xdr:to>
    <xdr:sp>
      <xdr:nvSpPr>
        <xdr:cNvPr id="58" name="Rectangle 261"/>
        <xdr:cNvSpPr>
          <a:spLocks/>
        </xdr:cNvSpPr>
      </xdr:nvSpPr>
      <xdr:spPr>
        <a:xfrm>
          <a:off x="4886325" y="1381125"/>
          <a:ext cx="228600" cy="95250"/>
        </a:xfrm>
        <a:prstGeom prst="rect">
          <a:avLst/>
        </a:prstGeom>
        <a:solidFill>
          <a:srgbClr val="B6DDE8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133350</xdr:rowOff>
    </xdr:from>
    <xdr:to>
      <xdr:col>6</xdr:col>
      <xdr:colOff>390525</xdr:colOff>
      <xdr:row>42</xdr:row>
      <xdr:rowOff>47625</xdr:rowOff>
    </xdr:to>
    <xdr:sp>
      <xdr:nvSpPr>
        <xdr:cNvPr id="59" name="大かっこ 1"/>
        <xdr:cNvSpPr>
          <a:spLocks/>
        </xdr:cNvSpPr>
      </xdr:nvSpPr>
      <xdr:spPr>
        <a:xfrm>
          <a:off x="57150" y="7096125"/>
          <a:ext cx="2705100" cy="1057275"/>
        </a:xfrm>
        <a:prstGeom prst="bracketPair">
          <a:avLst>
            <a:gd name="adj" fmla="val -3685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14</xdr:col>
      <xdr:colOff>219075</xdr:colOff>
      <xdr:row>52</xdr:row>
      <xdr:rowOff>28575</xdr:rowOff>
    </xdr:from>
    <xdr:to>
      <xdr:col>15</xdr:col>
      <xdr:colOff>295275</xdr:colOff>
      <xdr:row>52</xdr:row>
      <xdr:rowOff>209550</xdr:rowOff>
    </xdr:to>
    <xdr:pic>
      <xdr:nvPicPr>
        <xdr:cNvPr id="60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0" y="10106025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51</xdr:row>
      <xdr:rowOff>28575</xdr:rowOff>
    </xdr:from>
    <xdr:to>
      <xdr:col>15</xdr:col>
      <xdr:colOff>295275</xdr:colOff>
      <xdr:row>51</xdr:row>
      <xdr:rowOff>209550</xdr:rowOff>
    </xdr:to>
    <xdr:pic>
      <xdr:nvPicPr>
        <xdr:cNvPr id="61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0" y="9877425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50</xdr:row>
      <xdr:rowOff>28575</xdr:rowOff>
    </xdr:from>
    <xdr:to>
      <xdr:col>15</xdr:col>
      <xdr:colOff>295275</xdr:colOff>
      <xdr:row>50</xdr:row>
      <xdr:rowOff>209550</xdr:rowOff>
    </xdr:to>
    <xdr:pic>
      <xdr:nvPicPr>
        <xdr:cNvPr id="62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0" y="9648825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U53"/>
  <sheetViews>
    <sheetView showZeros="0" tabSelected="1" zoomScalePageLayoutView="0" workbookViewId="0" topLeftCell="A10">
      <selection activeCell="P48" sqref="P48"/>
    </sheetView>
  </sheetViews>
  <sheetFormatPr defaultColWidth="9.00390625" defaultRowHeight="13.5"/>
  <cols>
    <col min="1" max="1" width="0.5" style="1" customWidth="1"/>
    <col min="2" max="12" width="6.125" style="1" customWidth="1"/>
    <col min="13" max="14" width="3.375" style="1" customWidth="1"/>
    <col min="15" max="16" width="6.125" style="1" customWidth="1"/>
    <col min="17" max="17" width="0.5" style="1" customWidth="1"/>
    <col min="18" max="125" width="9.00390625" style="28" customWidth="1"/>
    <col min="126" max="16384" width="9.00390625" style="1" customWidth="1"/>
  </cols>
  <sheetData>
    <row r="1" spans="2:16" ht="21">
      <c r="B1" s="161" t="s">
        <v>55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2:125" s="86" customFormat="1" ht="22.5" customHeight="1" thickBot="1">
      <c r="B2" s="136" t="s">
        <v>52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87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</row>
    <row r="3" spans="2:16" ht="15" customHeight="1" thickBot="1" thickTop="1">
      <c r="B3" s="76" t="s">
        <v>49</v>
      </c>
      <c r="C3" s="54"/>
      <c r="D3" s="55" t="s">
        <v>44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3:16" ht="15" customHeight="1" thickBot="1" thickTop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4"/>
      <c r="O4" s="8"/>
      <c r="P4" s="8"/>
    </row>
    <row r="5" spans="2:16" ht="15" customHeight="1" thickBot="1">
      <c r="B5" s="37" t="s">
        <v>54</v>
      </c>
      <c r="C5" s="37"/>
      <c r="D5" s="37"/>
      <c r="E5" s="8"/>
      <c r="F5" s="8"/>
      <c r="G5" s="8"/>
      <c r="H5" s="8"/>
      <c r="I5" s="8"/>
      <c r="J5" s="8"/>
      <c r="K5" s="8"/>
      <c r="L5" s="8"/>
      <c r="N5" s="133" t="s">
        <v>4</v>
      </c>
      <c r="O5" s="134"/>
      <c r="P5" s="135"/>
    </row>
    <row r="6" spans="2:16" ht="15" customHeight="1" thickBot="1" thickTop="1">
      <c r="B6" s="151"/>
      <c r="C6" s="152"/>
      <c r="D6" s="4" t="s">
        <v>0</v>
      </c>
      <c r="E6" s="8"/>
      <c r="F6" s="8"/>
      <c r="G6" s="8"/>
      <c r="H6" s="8"/>
      <c r="I6" s="8"/>
      <c r="J6" s="8"/>
      <c r="K6" s="8"/>
      <c r="L6" s="8"/>
      <c r="M6" s="38"/>
      <c r="N6" s="153">
        <f>IF(B6&gt;0,B6*0.156,"")</f>
      </c>
      <c r="O6" s="154"/>
      <c r="P6" s="77" t="s">
        <v>3</v>
      </c>
    </row>
    <row r="7" spans="3:16" ht="15" customHeight="1" thickBot="1" thickTop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4"/>
      <c r="O7" s="8"/>
      <c r="P7" s="8"/>
    </row>
    <row r="8" spans="2:16" ht="15" customHeight="1" thickBot="1">
      <c r="B8" s="25" t="s">
        <v>6</v>
      </c>
      <c r="C8" s="25"/>
      <c r="D8" s="8"/>
      <c r="E8" s="8"/>
      <c r="F8" s="8"/>
      <c r="G8" s="8"/>
      <c r="H8" s="8"/>
      <c r="I8" s="8"/>
      <c r="J8" s="8"/>
      <c r="K8" s="8"/>
      <c r="L8" s="8"/>
      <c r="M8" s="8"/>
      <c r="N8" s="133" t="s">
        <v>34</v>
      </c>
      <c r="O8" s="134"/>
      <c r="P8" s="135"/>
    </row>
    <row r="9" spans="2:16" ht="15" customHeight="1" thickBot="1" thickTop="1">
      <c r="B9" s="56"/>
      <c r="C9" s="5" t="s">
        <v>5</v>
      </c>
      <c r="D9" s="24"/>
      <c r="E9" s="8"/>
      <c r="F9" s="8"/>
      <c r="G9" s="8"/>
      <c r="H9" s="8"/>
      <c r="I9" s="8"/>
      <c r="J9" s="8"/>
      <c r="K9" s="8"/>
      <c r="L9" s="8"/>
      <c r="M9" s="8"/>
      <c r="N9" s="155">
        <f>IF(B9&gt;0,100*SQRT(4*(N6/1000/60)/(PI()*0.6*SQRT(2*9.8*B9))),"")</f>
      </c>
      <c r="O9" s="156"/>
      <c r="P9" s="77" t="s">
        <v>2</v>
      </c>
    </row>
    <row r="10" spans="5:16" ht="15" customHeight="1" thickTop="1">
      <c r="E10" s="8"/>
      <c r="F10" s="8"/>
      <c r="G10" s="8"/>
      <c r="H10" s="8"/>
      <c r="I10" s="8"/>
      <c r="J10" s="8"/>
      <c r="K10" s="8"/>
      <c r="L10" s="8"/>
      <c r="M10" s="8"/>
      <c r="N10" s="24"/>
      <c r="O10" s="8"/>
      <c r="P10" s="8"/>
    </row>
    <row r="11" spans="5:16" ht="15" customHeight="1">
      <c r="E11" s="8"/>
      <c r="F11" s="8"/>
      <c r="G11" s="8"/>
      <c r="H11" s="8"/>
      <c r="I11" s="8"/>
      <c r="J11" s="8"/>
      <c r="K11" s="8"/>
      <c r="L11" s="8"/>
      <c r="M11" s="8"/>
      <c r="N11" s="24"/>
      <c r="O11" s="8"/>
      <c r="P11" s="8"/>
    </row>
    <row r="12" spans="5:16" ht="15" customHeight="1"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5:16" ht="15" customHeight="1" thickBot="1"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2:16" ht="15" customHeight="1" thickBot="1">
      <c r="B14" s="157" t="s">
        <v>53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</row>
    <row r="15" spans="3:16" ht="9.75" customHeight="1" thickBo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4"/>
      <c r="O15" s="8"/>
      <c r="P15" s="8"/>
    </row>
    <row r="16" spans="2:16" ht="15" customHeight="1">
      <c r="B16" s="37" t="s">
        <v>54</v>
      </c>
      <c r="C16" s="37"/>
      <c r="D16" s="37"/>
      <c r="E16" s="8"/>
      <c r="F16" s="8"/>
      <c r="G16" s="8"/>
      <c r="H16" s="8"/>
      <c r="I16" s="8"/>
      <c r="J16" s="8"/>
      <c r="K16" s="8"/>
      <c r="L16" s="8"/>
      <c r="M16" s="8"/>
      <c r="N16" s="133" t="s">
        <v>4</v>
      </c>
      <c r="O16" s="134"/>
      <c r="P16" s="135"/>
    </row>
    <row r="17" spans="2:16" ht="15" customHeight="1" thickBot="1">
      <c r="B17" s="138">
        <f>IF(B6&gt;0,B6,"")</f>
      </c>
      <c r="C17" s="138"/>
      <c r="D17" s="4" t="s">
        <v>0</v>
      </c>
      <c r="E17" s="8"/>
      <c r="F17" s="8"/>
      <c r="G17" s="8"/>
      <c r="H17" s="8"/>
      <c r="I17" s="8"/>
      <c r="J17" s="8"/>
      <c r="K17" s="8"/>
      <c r="L17" s="8"/>
      <c r="M17" s="8"/>
      <c r="N17" s="153">
        <f>IF(B6&gt;0,B6*0.156,"")</f>
      </c>
      <c r="O17" s="154"/>
      <c r="P17" s="77" t="s">
        <v>3</v>
      </c>
    </row>
    <row r="18" spans="3:17" ht="15" customHeight="1" thickBot="1">
      <c r="C18" s="8"/>
      <c r="D18" s="8"/>
      <c r="E18" s="8"/>
      <c r="F18" s="140"/>
      <c r="G18" s="140"/>
      <c r="H18" s="140"/>
      <c r="I18" s="8"/>
      <c r="J18" s="8"/>
      <c r="K18" s="8"/>
      <c r="L18" s="8"/>
      <c r="M18" s="137"/>
      <c r="N18" s="137"/>
      <c r="O18" s="137"/>
      <c r="P18" s="137"/>
      <c r="Q18" s="9"/>
    </row>
    <row r="19" spans="2:17" ht="15" customHeight="1" thickBot="1">
      <c r="B19" s="25" t="s">
        <v>6</v>
      </c>
      <c r="C19" s="25"/>
      <c r="D19" s="8"/>
      <c r="E19" s="8"/>
      <c r="G19" s="39"/>
      <c r="H19" s="5"/>
      <c r="I19" s="8"/>
      <c r="J19" s="8"/>
      <c r="K19" s="8"/>
      <c r="L19" s="8"/>
      <c r="M19" s="29"/>
      <c r="N19" s="133" t="s">
        <v>35</v>
      </c>
      <c r="O19" s="134"/>
      <c r="P19" s="135"/>
      <c r="Q19" s="6"/>
    </row>
    <row r="20" spans="2:16" ht="15" customHeight="1" thickBot="1" thickTop="1">
      <c r="B20" s="3">
        <f>IF(B9&gt;0,B9,"")</f>
      </c>
      <c r="C20" s="5" t="s">
        <v>5</v>
      </c>
      <c r="D20" s="8"/>
      <c r="E20" s="8"/>
      <c r="F20" s="8"/>
      <c r="G20" s="8"/>
      <c r="H20" s="8"/>
      <c r="I20" s="8"/>
      <c r="J20" s="8"/>
      <c r="K20" s="8"/>
      <c r="L20" s="8"/>
      <c r="N20" s="168"/>
      <c r="O20" s="169"/>
      <c r="P20" s="77" t="s">
        <v>1</v>
      </c>
    </row>
    <row r="21" spans="3:16" ht="15" customHeight="1" thickTop="1">
      <c r="C21" s="139"/>
      <c r="D21" s="139"/>
      <c r="E21" s="8"/>
      <c r="F21" s="8"/>
      <c r="G21" s="8"/>
      <c r="H21" s="8"/>
      <c r="I21" s="8"/>
      <c r="J21" s="8"/>
      <c r="K21" s="8"/>
      <c r="L21" s="8"/>
      <c r="M21" s="24"/>
      <c r="N21" s="24"/>
      <c r="O21" s="8"/>
      <c r="P21" s="8"/>
    </row>
    <row r="22" spans="3:16" ht="15" customHeight="1">
      <c r="C22" s="10"/>
      <c r="D22" s="5"/>
      <c r="E22" s="8"/>
      <c r="F22" s="8"/>
      <c r="G22" s="8"/>
      <c r="H22" s="8"/>
      <c r="I22" s="8"/>
      <c r="J22" s="8"/>
      <c r="K22" s="8"/>
      <c r="L22" s="8"/>
      <c r="M22" s="8"/>
      <c r="N22" s="24"/>
      <c r="O22" s="8"/>
      <c r="P22" s="8"/>
    </row>
    <row r="23" spans="3:16" ht="15" customHeight="1" thickBo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4"/>
      <c r="O23" s="8"/>
      <c r="P23" s="8"/>
    </row>
    <row r="24" spans="3:17" ht="15" customHeight="1" thickBot="1">
      <c r="C24" s="158" t="s">
        <v>48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60"/>
      <c r="Q24" s="12"/>
    </row>
    <row r="25" spans="2:17" ht="15" customHeight="1">
      <c r="B25" s="13" t="s">
        <v>47</v>
      </c>
      <c r="C25" s="49" t="s">
        <v>21</v>
      </c>
      <c r="D25" s="50"/>
      <c r="E25" s="14" t="s">
        <v>19</v>
      </c>
      <c r="F25" s="15" t="s">
        <v>19</v>
      </c>
      <c r="G25" s="15" t="s">
        <v>20</v>
      </c>
      <c r="H25" s="15" t="s">
        <v>20</v>
      </c>
      <c r="I25" s="15" t="s">
        <v>10</v>
      </c>
      <c r="J25" s="15"/>
      <c r="K25" s="22"/>
      <c r="L25" s="15"/>
      <c r="M25" s="94"/>
      <c r="N25" s="95"/>
      <c r="O25" s="22"/>
      <c r="P25" s="51" t="s">
        <v>23</v>
      </c>
      <c r="Q25" s="14"/>
    </row>
    <row r="26" spans="2:17" ht="15" customHeight="1" thickBot="1">
      <c r="B26" s="16" t="s">
        <v>18</v>
      </c>
      <c r="C26" s="49" t="s">
        <v>30</v>
      </c>
      <c r="D26" s="27"/>
      <c r="E26" s="26" t="s">
        <v>8</v>
      </c>
      <c r="F26" s="15" t="s">
        <v>9</v>
      </c>
      <c r="G26" s="15" t="s">
        <v>15</v>
      </c>
      <c r="H26" s="15" t="s">
        <v>16</v>
      </c>
      <c r="I26" s="15" t="s">
        <v>17</v>
      </c>
      <c r="J26" s="15"/>
      <c r="K26" s="22"/>
      <c r="L26" s="15"/>
      <c r="M26" s="96"/>
      <c r="N26" s="97"/>
      <c r="O26" s="22"/>
      <c r="P26" s="23" t="s">
        <v>7</v>
      </c>
      <c r="Q26" s="17"/>
    </row>
    <row r="27" spans="2:17" ht="15" customHeight="1" thickBot="1" thickTop="1">
      <c r="B27" s="122"/>
      <c r="C27" s="108"/>
      <c r="D27" s="58" t="s">
        <v>36</v>
      </c>
      <c r="E27" s="60"/>
      <c r="F27" s="60"/>
      <c r="G27" s="60"/>
      <c r="H27" s="60"/>
      <c r="I27" s="60"/>
      <c r="J27" s="60"/>
      <c r="K27" s="60"/>
      <c r="L27" s="60"/>
      <c r="M27" s="98"/>
      <c r="N27" s="99"/>
      <c r="O27" s="60"/>
      <c r="P27" s="141">
        <f>C27+SUM(E29:O29)</f>
        <v>0</v>
      </c>
      <c r="Q27" s="18"/>
    </row>
    <row r="28" spans="2:17" ht="15" customHeight="1" thickBot="1" thickTop="1">
      <c r="B28" s="123"/>
      <c r="C28" s="109"/>
      <c r="D28" s="59" t="s">
        <v>11</v>
      </c>
      <c r="E28" s="61"/>
      <c r="F28" s="61"/>
      <c r="G28" s="61"/>
      <c r="H28" s="61"/>
      <c r="I28" s="61"/>
      <c r="J28" s="61"/>
      <c r="K28" s="61"/>
      <c r="L28" s="61"/>
      <c r="M28" s="100"/>
      <c r="N28" s="101"/>
      <c r="O28" s="61"/>
      <c r="P28" s="142"/>
      <c r="Q28" s="19"/>
    </row>
    <row r="29" spans="2:17" ht="15" customHeight="1" thickBot="1" thickTop="1">
      <c r="B29" s="124"/>
      <c r="C29" s="110"/>
      <c r="D29" s="57" t="s">
        <v>12</v>
      </c>
      <c r="E29" s="62">
        <f>+E27*E28</f>
        <v>0</v>
      </c>
      <c r="F29" s="63">
        <f aca="true" t="shared" si="0" ref="F29:K29">+F27*F28</f>
        <v>0</v>
      </c>
      <c r="G29" s="63">
        <f t="shared" si="0"/>
        <v>0</v>
      </c>
      <c r="H29" s="63">
        <f t="shared" si="0"/>
        <v>0</v>
      </c>
      <c r="I29" s="63">
        <f>+I27*I28</f>
        <v>0</v>
      </c>
      <c r="J29" s="63">
        <f t="shared" si="0"/>
        <v>0</v>
      </c>
      <c r="K29" s="64">
        <f t="shared" si="0"/>
        <v>0</v>
      </c>
      <c r="L29" s="63">
        <f>+L27*L28</f>
        <v>0</v>
      </c>
      <c r="M29" s="102">
        <f>+M27*M28</f>
        <v>0</v>
      </c>
      <c r="N29" s="103"/>
      <c r="O29" s="64">
        <f>+O27*O28</f>
        <v>0</v>
      </c>
      <c r="P29" s="143"/>
      <c r="Q29" s="19"/>
    </row>
    <row r="30" spans="2:17" ht="15" customHeight="1" thickBot="1" thickTop="1">
      <c r="B30" s="14"/>
      <c r="C30" s="20"/>
      <c r="D30" s="20"/>
      <c r="E30" s="20"/>
      <c r="F30" s="20"/>
      <c r="G30" s="20"/>
      <c r="H30" s="20"/>
      <c r="I30" s="20"/>
      <c r="J30" s="19"/>
      <c r="K30" s="21"/>
      <c r="L30" s="20"/>
      <c r="M30" s="20"/>
      <c r="N30" s="20"/>
      <c r="O30" s="20"/>
      <c r="P30" s="19"/>
      <c r="Q30" s="19"/>
    </row>
    <row r="31" spans="2:8" ht="15" customHeight="1">
      <c r="B31" s="106" t="s">
        <v>13</v>
      </c>
      <c r="C31" s="144" t="s">
        <v>22</v>
      </c>
      <c r="D31" s="129" t="s">
        <v>29</v>
      </c>
      <c r="E31" s="170" t="s">
        <v>25</v>
      </c>
      <c r="F31" s="162" t="s">
        <v>32</v>
      </c>
      <c r="G31" s="163"/>
      <c r="H31" s="1" t="s">
        <v>46</v>
      </c>
    </row>
    <row r="32" spans="2:8" ht="15" customHeight="1">
      <c r="B32" s="107"/>
      <c r="C32" s="145"/>
      <c r="D32" s="130"/>
      <c r="E32" s="171"/>
      <c r="F32" s="164"/>
      <c r="G32" s="165"/>
      <c r="H32" s="36" t="s">
        <v>50</v>
      </c>
    </row>
    <row r="33" spans="2:7" ht="15" customHeight="1">
      <c r="B33" s="33" t="s">
        <v>26</v>
      </c>
      <c r="C33" s="34" t="s">
        <v>27</v>
      </c>
      <c r="D33" s="34" t="s">
        <v>28</v>
      </c>
      <c r="E33" s="35" t="s">
        <v>24</v>
      </c>
      <c r="F33" s="125" t="s">
        <v>31</v>
      </c>
      <c r="G33" s="126"/>
    </row>
    <row r="34" spans="2:8" ht="15" customHeight="1" thickBot="1">
      <c r="B34" s="72">
        <f>IF(B6&gt;0,N17,"")</f>
      </c>
      <c r="C34" s="65">
        <f>IF(B6&gt;0,(B34/60/1000)/(PI()*(B27/1000)^2/4),"")</f>
      </c>
      <c r="D34" s="65">
        <f>IF(B6&gt;0,(0.0126+(0.01739-0.1087*(B27/1000))/SQRT(C34))*(P27/(B27/1000))*(C34^2/(2*9.8)),"")</f>
      </c>
      <c r="E34" s="73">
        <f>IF(B6&gt;0,1*C34^2/(2*9.8),"")</f>
      </c>
      <c r="F34" s="104">
        <f>IF(B6&gt;0,(D34+E34),"")</f>
      </c>
      <c r="G34" s="105"/>
      <c r="H34" s="1" t="s">
        <v>33</v>
      </c>
    </row>
    <row r="35" spans="2:7" ht="15" customHeight="1" thickBot="1">
      <c r="B35" s="18"/>
      <c r="C35" s="40"/>
      <c r="D35" s="41"/>
      <c r="E35" s="42"/>
      <c r="F35" s="41"/>
      <c r="G35" s="41"/>
    </row>
    <row r="36" spans="2:8" ht="15" customHeight="1" thickBot="1" thickTop="1">
      <c r="B36" s="146" t="s">
        <v>51</v>
      </c>
      <c r="C36" s="147"/>
      <c r="D36" s="147"/>
      <c r="E36" s="148"/>
      <c r="F36" s="127"/>
      <c r="G36" s="128"/>
      <c r="H36" s="8"/>
    </row>
    <row r="37" spans="4:8" ht="15" customHeight="1">
      <c r="D37" s="45"/>
      <c r="E37" s="45"/>
      <c r="H37" s="9"/>
    </row>
    <row r="38" spans="2:7" ht="15" customHeight="1" thickBot="1">
      <c r="B38" s="149" t="s">
        <v>61</v>
      </c>
      <c r="C38" s="149"/>
      <c r="D38" s="149"/>
      <c r="E38" s="149"/>
      <c r="F38" s="150">
        <f>IF(B6&gt;0,(F36-F40-F42),"")</f>
      </c>
      <c r="G38" s="150"/>
    </row>
    <row r="39" spans="2:16" ht="15" customHeight="1">
      <c r="B39" s="52"/>
      <c r="C39" s="52"/>
      <c r="D39" s="167"/>
      <c r="E39" s="167"/>
      <c r="G39" s="7"/>
      <c r="N39" s="133" t="s">
        <v>4</v>
      </c>
      <c r="O39" s="134"/>
      <c r="P39" s="135"/>
    </row>
    <row r="40" spans="2:16" ht="15" customHeight="1" thickBot="1">
      <c r="B40" s="149" t="s">
        <v>62</v>
      </c>
      <c r="C40" s="149"/>
      <c r="D40" s="149"/>
      <c r="E40" s="149"/>
      <c r="F40" s="150">
        <f>IF(B6&gt;0,F34,"")</f>
      </c>
      <c r="G40" s="150"/>
      <c r="N40" s="153">
        <f>IF(B6&gt;0,N17,"")</f>
      </c>
      <c r="O40" s="154"/>
      <c r="P40" s="77" t="s">
        <v>3</v>
      </c>
    </row>
    <row r="41" spans="2:7" ht="15" customHeight="1">
      <c r="B41" s="52"/>
      <c r="C41" s="52"/>
      <c r="D41" s="85"/>
      <c r="E41" s="85"/>
      <c r="G41" s="7"/>
    </row>
    <row r="42" spans="2:7" ht="15" customHeight="1">
      <c r="B42" s="176" t="s">
        <v>63</v>
      </c>
      <c r="C42" s="176"/>
      <c r="D42" s="176"/>
      <c r="E42" s="176"/>
      <c r="F42" s="150">
        <f>IF(B6&gt;0,N20,"")</f>
      </c>
      <c r="G42" s="150"/>
    </row>
    <row r="43" spans="3:6" ht="19.5" customHeight="1" thickBot="1">
      <c r="C43" s="175"/>
      <c r="D43" s="175"/>
      <c r="E43" s="175"/>
      <c r="F43" s="7"/>
    </row>
    <row r="44" spans="2:5" ht="15" customHeight="1" thickBot="1">
      <c r="B44" s="146" t="s">
        <v>38</v>
      </c>
      <c r="C44" s="147"/>
      <c r="D44" s="166"/>
      <c r="E44" s="31" t="s">
        <v>39</v>
      </c>
    </row>
    <row r="45" spans="2:17" ht="15" customHeight="1">
      <c r="B45" s="174" t="s">
        <v>37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6"/>
    </row>
    <row r="46" spans="2:11" ht="15" customHeight="1">
      <c r="B46" s="47"/>
      <c r="C46" s="46" t="s">
        <v>40</v>
      </c>
      <c r="D46" s="67">
        <f>IF(B6&gt;0,(N40*60/1000),"")</f>
      </c>
      <c r="F46" s="32" t="s">
        <v>56</v>
      </c>
      <c r="G46" s="78">
        <f>IF(B6&gt;0,(F38*9.8),"")</f>
      </c>
      <c r="H46" s="1" t="s">
        <v>45</v>
      </c>
      <c r="I46" s="48"/>
      <c r="J46" s="120">
        <f>IF(B6&gt;0,(11.6*D46*SQRT(1/G46)),"")</f>
      </c>
      <c r="K46" s="121"/>
    </row>
    <row r="47" ht="15" customHeight="1" thickBot="1"/>
    <row r="48" spans="2:17" ht="15" customHeight="1" thickBot="1">
      <c r="B48" s="146" t="s">
        <v>14</v>
      </c>
      <c r="C48" s="147"/>
      <c r="D48" s="166"/>
      <c r="E48" s="30"/>
      <c r="F48" s="30"/>
      <c r="G48" s="30"/>
      <c r="H48" s="53"/>
      <c r="I48" s="30"/>
      <c r="J48" s="30"/>
      <c r="K48" s="30"/>
      <c r="L48" s="30"/>
      <c r="M48" s="30"/>
      <c r="N48" s="30"/>
      <c r="O48" s="30"/>
      <c r="P48" s="30"/>
      <c r="Q48" s="12"/>
    </row>
    <row r="49" spans="2:17" ht="15" customHeight="1" thickBot="1" thickTop="1">
      <c r="B49" s="52" t="s">
        <v>41</v>
      </c>
      <c r="C49" s="172">
        <f>IF(B6&gt;0,J46,"")</f>
      </c>
      <c r="D49" s="173"/>
      <c r="E49" s="1" t="s">
        <v>66</v>
      </c>
      <c r="F49" s="89" t="s">
        <v>65</v>
      </c>
      <c r="G49" s="70"/>
      <c r="H49" s="90" t="s">
        <v>57</v>
      </c>
      <c r="I49" s="131" t="s">
        <v>64</v>
      </c>
      <c r="J49" s="131"/>
      <c r="K49" s="132"/>
      <c r="L49" s="71"/>
      <c r="M49" s="66" t="s">
        <v>42</v>
      </c>
      <c r="N49" s="2"/>
      <c r="O49" s="2"/>
      <c r="P49" s="2"/>
      <c r="Q49" s="2"/>
    </row>
    <row r="50" spans="2:17" ht="9.75" customHeight="1" thickTop="1">
      <c r="B50" s="52"/>
      <c r="C50" s="38"/>
      <c r="D50" s="44"/>
      <c r="E50" s="68"/>
      <c r="F50" s="74"/>
      <c r="G50" s="66"/>
      <c r="H50" s="30"/>
      <c r="I50" s="30"/>
      <c r="J50" s="69"/>
      <c r="K50" s="75"/>
      <c r="L50" s="66"/>
      <c r="M50" s="2"/>
      <c r="N50" s="2"/>
      <c r="O50" s="2"/>
      <c r="P50" s="2"/>
      <c r="Q50" s="2"/>
    </row>
    <row r="51" spans="2:17" ht="18" customHeight="1">
      <c r="B51" s="111" t="s">
        <v>43</v>
      </c>
      <c r="C51" s="112"/>
      <c r="D51" s="113"/>
      <c r="E51" s="91" t="s">
        <v>58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80"/>
      <c r="Q51" s="2"/>
    </row>
    <row r="52" spans="2:17" ht="18" customHeight="1">
      <c r="B52" s="114"/>
      <c r="C52" s="115"/>
      <c r="D52" s="116"/>
      <c r="E52" s="92" t="s">
        <v>59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2"/>
      <c r="Q52" s="2"/>
    </row>
    <row r="53" spans="1:17" s="28" customFormat="1" ht="18" customHeight="1">
      <c r="A53" s="1"/>
      <c r="B53" s="117"/>
      <c r="C53" s="118"/>
      <c r="D53" s="119"/>
      <c r="E53" s="93" t="s">
        <v>60</v>
      </c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1"/>
    </row>
    <row r="54" s="28" customFormat="1" ht="14.25"/>
    <row r="55" s="28" customFormat="1" ht="14.25"/>
    <row r="56" s="28" customFormat="1" ht="14.25"/>
    <row r="57" s="28" customFormat="1" ht="14.25"/>
    <row r="58" s="28" customFormat="1" ht="14.25"/>
    <row r="59" s="28" customFormat="1" ht="14.25"/>
    <row r="60" s="28" customFormat="1" ht="14.25"/>
    <row r="61" s="28" customFormat="1" ht="14.25"/>
    <row r="62" s="28" customFormat="1" ht="14.25"/>
    <row r="63" s="28" customFormat="1" ht="14.25"/>
    <row r="64" s="28" customFormat="1" ht="14.25"/>
    <row r="65" s="28" customFormat="1" ht="14.25"/>
    <row r="66" s="28" customFormat="1" ht="14.25"/>
    <row r="67" s="28" customFormat="1" ht="14.25"/>
    <row r="68" s="28" customFormat="1" ht="14.25"/>
    <row r="69" s="28" customFormat="1" ht="14.25"/>
    <row r="70" s="28" customFormat="1" ht="14.25"/>
    <row r="71" s="28" customFormat="1" ht="14.25"/>
    <row r="72" s="28" customFormat="1" ht="14.25"/>
    <row r="73" s="28" customFormat="1" ht="14.25"/>
    <row r="74" s="28" customFormat="1" ht="14.25"/>
    <row r="75" s="28" customFormat="1" ht="14.25"/>
    <row r="76" s="28" customFormat="1" ht="14.25"/>
    <row r="77" s="28" customFormat="1" ht="14.25"/>
    <row r="78" s="28" customFormat="1" ht="14.25"/>
    <row r="79" s="28" customFormat="1" ht="14.25"/>
    <row r="80" s="28" customFormat="1" ht="14.25"/>
    <row r="81" s="28" customFormat="1" ht="14.25"/>
    <row r="82" s="28" customFormat="1" ht="14.25"/>
    <row r="83" s="28" customFormat="1" ht="14.25"/>
    <row r="84" s="28" customFormat="1" ht="14.25"/>
    <row r="85" s="28" customFormat="1" ht="14.25"/>
    <row r="86" s="28" customFormat="1" ht="14.25"/>
    <row r="87" s="28" customFormat="1" ht="14.25"/>
    <row r="88" s="28" customFormat="1" ht="14.25"/>
    <row r="89" s="28" customFormat="1" ht="14.25"/>
    <row r="90" s="28" customFormat="1" ht="14.25"/>
    <row r="91" s="28" customFormat="1" ht="14.25"/>
    <row r="92" s="28" customFormat="1" ht="14.25"/>
    <row r="93" s="28" customFormat="1" ht="14.25"/>
    <row r="94" s="28" customFormat="1" ht="14.25"/>
    <row r="95" s="28" customFormat="1" ht="14.25"/>
    <row r="96" s="28" customFormat="1" ht="14.25"/>
    <row r="97" s="28" customFormat="1" ht="14.25"/>
    <row r="98" s="28" customFormat="1" ht="14.25"/>
    <row r="99" s="28" customFormat="1" ht="14.25"/>
    <row r="100" s="28" customFormat="1" ht="14.25"/>
    <row r="101" s="28" customFormat="1" ht="14.25"/>
    <row r="102" s="28" customFormat="1" ht="14.25"/>
    <row r="103" s="28" customFormat="1" ht="14.25"/>
    <row r="104" s="28" customFormat="1" ht="14.25"/>
    <row r="105" s="28" customFormat="1" ht="14.25"/>
    <row r="106" s="28" customFormat="1" ht="14.25"/>
    <row r="107" s="28" customFormat="1" ht="14.25"/>
    <row r="108" s="28" customFormat="1" ht="14.25"/>
    <row r="109" s="28" customFormat="1" ht="14.25"/>
    <row r="110" s="28" customFormat="1" ht="14.25"/>
    <row r="111" s="28" customFormat="1" ht="14.25"/>
    <row r="112" s="28" customFormat="1" ht="14.25"/>
    <row r="113" s="28" customFormat="1" ht="14.25"/>
    <row r="114" s="28" customFormat="1" ht="14.25"/>
    <row r="115" s="28" customFormat="1" ht="14.25"/>
    <row r="116" s="28" customFormat="1" ht="14.25"/>
    <row r="117" s="28" customFormat="1" ht="14.25"/>
    <row r="118" s="28" customFormat="1" ht="14.25"/>
    <row r="119" s="28" customFormat="1" ht="14.25"/>
    <row r="120" s="28" customFormat="1" ht="14.25"/>
    <row r="121" s="28" customFormat="1" ht="14.25"/>
    <row r="122" s="28" customFormat="1" ht="14.25"/>
    <row r="123" s="28" customFormat="1" ht="14.25"/>
    <row r="124" s="28" customFormat="1" ht="14.25"/>
    <row r="125" s="28" customFormat="1" ht="14.25"/>
    <row r="126" s="28" customFormat="1" ht="14.25"/>
    <row r="127" s="28" customFormat="1" ht="14.25"/>
    <row r="128" s="28" customFormat="1" ht="14.25"/>
    <row r="129" s="28" customFormat="1" ht="14.25"/>
    <row r="130" s="28" customFormat="1" ht="14.25"/>
    <row r="131" s="28" customFormat="1" ht="14.25"/>
    <row r="132" s="28" customFormat="1" ht="14.25"/>
    <row r="133" s="28" customFormat="1" ht="14.25"/>
    <row r="134" s="28" customFormat="1" ht="14.25"/>
    <row r="135" s="28" customFormat="1" ht="14.25"/>
    <row r="136" s="28" customFormat="1" ht="14.25"/>
    <row r="137" s="28" customFormat="1" ht="14.25"/>
    <row r="138" s="28" customFormat="1" ht="14.25"/>
    <row r="139" s="28" customFormat="1" ht="14.25"/>
    <row r="140" s="28" customFormat="1" ht="14.25"/>
    <row r="141" s="28" customFormat="1" ht="14.25"/>
    <row r="142" s="28" customFormat="1" ht="14.25"/>
    <row r="143" s="28" customFormat="1" ht="14.25"/>
    <row r="144" s="28" customFormat="1" ht="14.25"/>
    <row r="145" s="28" customFormat="1" ht="14.25"/>
    <row r="146" s="28" customFormat="1" ht="14.25"/>
    <row r="147" s="28" customFormat="1" ht="14.25"/>
    <row r="148" s="28" customFormat="1" ht="14.25"/>
    <row r="149" s="28" customFormat="1" ht="14.25"/>
    <row r="150" s="28" customFormat="1" ht="14.25"/>
    <row r="151" s="28" customFormat="1" ht="14.25"/>
    <row r="152" s="28" customFormat="1" ht="14.25"/>
    <row r="153" s="28" customFormat="1" ht="14.25"/>
    <row r="154" s="28" customFormat="1" ht="14.25"/>
    <row r="155" s="28" customFormat="1" ht="14.25"/>
    <row r="156" s="28" customFormat="1" ht="14.25"/>
    <row r="157" s="28" customFormat="1" ht="14.25"/>
    <row r="158" s="28" customFormat="1" ht="14.25"/>
    <row r="159" s="28" customFormat="1" ht="14.25"/>
    <row r="160" s="28" customFormat="1" ht="14.25"/>
    <row r="161" s="28" customFormat="1" ht="14.25"/>
    <row r="162" s="28" customFormat="1" ht="14.25"/>
    <row r="163" s="28" customFormat="1" ht="14.25"/>
    <row r="164" s="28" customFormat="1" ht="14.25"/>
    <row r="165" s="28" customFormat="1" ht="14.25"/>
    <row r="166" s="28" customFormat="1" ht="14.25"/>
    <row r="167" s="28" customFormat="1" ht="14.25"/>
    <row r="168" s="28" customFormat="1" ht="14.25"/>
    <row r="169" s="28" customFormat="1" ht="14.25"/>
    <row r="170" s="28" customFormat="1" ht="14.25"/>
    <row r="171" s="28" customFormat="1" ht="14.25"/>
    <row r="172" s="28" customFormat="1" ht="14.25"/>
    <row r="173" s="28" customFormat="1" ht="14.25"/>
    <row r="174" s="28" customFormat="1" ht="14.25"/>
    <row r="175" s="28" customFormat="1" ht="14.25"/>
    <row r="176" s="28" customFormat="1" ht="14.25"/>
    <row r="177" s="28" customFormat="1" ht="14.25"/>
    <row r="178" s="28" customFormat="1" ht="14.25"/>
    <row r="179" s="28" customFormat="1" ht="14.25"/>
    <row r="180" s="28" customFormat="1" ht="14.25"/>
    <row r="181" s="28" customFormat="1" ht="14.25"/>
    <row r="182" s="28" customFormat="1" ht="14.25"/>
    <row r="183" s="28" customFormat="1" ht="14.25"/>
    <row r="184" s="28" customFormat="1" ht="14.25"/>
    <row r="185" s="28" customFormat="1" ht="14.25"/>
    <row r="186" s="28" customFormat="1" ht="14.25"/>
    <row r="187" s="28" customFormat="1" ht="14.25"/>
    <row r="188" s="28" customFormat="1" ht="14.25"/>
    <row r="189" s="28" customFormat="1" ht="14.25"/>
    <row r="190" s="28" customFormat="1" ht="14.25"/>
    <row r="191" s="28" customFormat="1" ht="14.25"/>
    <row r="192" s="28" customFormat="1" ht="14.25"/>
    <row r="193" s="28" customFormat="1" ht="14.25"/>
    <row r="194" s="28" customFormat="1" ht="14.25"/>
    <row r="195" s="28" customFormat="1" ht="14.25"/>
    <row r="196" s="28" customFormat="1" ht="14.25"/>
    <row r="197" s="28" customFormat="1" ht="14.25"/>
    <row r="198" s="28" customFormat="1" ht="14.25"/>
    <row r="199" s="28" customFormat="1" ht="14.25"/>
    <row r="200" s="28" customFormat="1" ht="14.25"/>
    <row r="201" s="28" customFormat="1" ht="14.25"/>
    <row r="202" s="28" customFormat="1" ht="14.25"/>
    <row r="203" s="28" customFormat="1" ht="14.25"/>
    <row r="204" s="28" customFormat="1" ht="14.25"/>
    <row r="205" s="28" customFormat="1" ht="14.25"/>
    <row r="206" s="28" customFormat="1" ht="14.25"/>
    <row r="207" s="28" customFormat="1" ht="14.25"/>
    <row r="208" s="28" customFormat="1" ht="14.25"/>
    <row r="209" s="28" customFormat="1" ht="14.25"/>
    <row r="210" s="28" customFormat="1" ht="14.25"/>
    <row r="211" s="28" customFormat="1" ht="14.25"/>
    <row r="212" s="28" customFormat="1" ht="14.25"/>
    <row r="213" s="28" customFormat="1" ht="14.25"/>
    <row r="214" s="28" customFormat="1" ht="14.25"/>
    <row r="215" s="28" customFormat="1" ht="14.25"/>
    <row r="216" s="28" customFormat="1" ht="14.25"/>
    <row r="217" s="28" customFormat="1" ht="14.25"/>
    <row r="218" s="28" customFormat="1" ht="14.25"/>
    <row r="219" s="28" customFormat="1" ht="14.25"/>
    <row r="220" s="28" customFormat="1" ht="14.25"/>
    <row r="221" s="28" customFormat="1" ht="14.25"/>
    <row r="222" s="28" customFormat="1" ht="14.25"/>
    <row r="223" s="28" customFormat="1" ht="14.25"/>
    <row r="224" s="28" customFormat="1" ht="14.25"/>
    <row r="225" s="28" customFormat="1" ht="14.25"/>
    <row r="226" s="28" customFormat="1" ht="14.25"/>
    <row r="227" s="28" customFormat="1" ht="14.25"/>
    <row r="228" s="28" customFormat="1" ht="14.25"/>
    <row r="229" s="28" customFormat="1" ht="14.25"/>
    <row r="230" s="28" customFormat="1" ht="14.25"/>
    <row r="231" s="28" customFormat="1" ht="14.25"/>
    <row r="232" s="28" customFormat="1" ht="14.25"/>
    <row r="233" s="28" customFormat="1" ht="14.25"/>
    <row r="234" s="28" customFormat="1" ht="14.25"/>
    <row r="235" s="28" customFormat="1" ht="14.25"/>
    <row r="236" s="28" customFormat="1" ht="14.25"/>
    <row r="237" s="28" customFormat="1" ht="14.25"/>
    <row r="238" s="28" customFormat="1" ht="14.25"/>
    <row r="239" s="28" customFormat="1" ht="14.25"/>
    <row r="240" s="28" customFormat="1" ht="14.25"/>
    <row r="241" s="28" customFormat="1" ht="14.25"/>
    <row r="242" s="28" customFormat="1" ht="14.25"/>
    <row r="243" s="28" customFormat="1" ht="14.25"/>
    <row r="244" s="28" customFormat="1" ht="14.25"/>
    <row r="245" s="28" customFormat="1" ht="14.25"/>
    <row r="246" s="28" customFormat="1" ht="14.25"/>
    <row r="247" s="28" customFormat="1" ht="14.25"/>
    <row r="248" s="28" customFormat="1" ht="14.25"/>
    <row r="249" s="28" customFormat="1" ht="14.25"/>
    <row r="250" s="28" customFormat="1" ht="14.25"/>
    <row r="251" s="28" customFormat="1" ht="14.25"/>
  </sheetData>
  <sheetProtection/>
  <mergeCells count="51">
    <mergeCell ref="N40:O40"/>
    <mergeCell ref="B40:E40"/>
    <mergeCell ref="C49:D49"/>
    <mergeCell ref="B45:P45"/>
    <mergeCell ref="C43:E43"/>
    <mergeCell ref="B44:D44"/>
    <mergeCell ref="B42:E42"/>
    <mergeCell ref="F40:G40"/>
    <mergeCell ref="F42:G42"/>
    <mergeCell ref="C24:P24"/>
    <mergeCell ref="B1:P1"/>
    <mergeCell ref="F31:G32"/>
    <mergeCell ref="N39:P39"/>
    <mergeCell ref="B48:D48"/>
    <mergeCell ref="D39:E39"/>
    <mergeCell ref="N17:O17"/>
    <mergeCell ref="N19:P19"/>
    <mergeCell ref="N20:O20"/>
    <mergeCell ref="E31:E32"/>
    <mergeCell ref="P27:P29"/>
    <mergeCell ref="C31:C32"/>
    <mergeCell ref="B36:E36"/>
    <mergeCell ref="B38:E38"/>
    <mergeCell ref="F38:G38"/>
    <mergeCell ref="B6:C6"/>
    <mergeCell ref="N6:O6"/>
    <mergeCell ref="N8:P8"/>
    <mergeCell ref="N9:O9"/>
    <mergeCell ref="B14:P14"/>
    <mergeCell ref="N16:P16"/>
    <mergeCell ref="B2:P2"/>
    <mergeCell ref="M18:P18"/>
    <mergeCell ref="B17:C17"/>
    <mergeCell ref="C21:D21"/>
    <mergeCell ref="N5:P5"/>
    <mergeCell ref="F18:H18"/>
    <mergeCell ref="B31:B32"/>
    <mergeCell ref="C27:C29"/>
    <mergeCell ref="B51:D53"/>
    <mergeCell ref="J46:K46"/>
    <mergeCell ref="B27:B29"/>
    <mergeCell ref="F33:G33"/>
    <mergeCell ref="F36:G36"/>
    <mergeCell ref="D31:D32"/>
    <mergeCell ref="I49:K49"/>
    <mergeCell ref="M25:N25"/>
    <mergeCell ref="M26:N26"/>
    <mergeCell ref="M27:N27"/>
    <mergeCell ref="M28:N28"/>
    <mergeCell ref="M29:N29"/>
    <mergeCell ref="F34:G34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01410237</dc:creator>
  <cp:keywords/>
  <dc:description/>
  <cp:lastModifiedBy>高橋 裕明</cp:lastModifiedBy>
  <cp:lastPrinted>2014-01-29T06:27:43Z</cp:lastPrinted>
  <dcterms:created xsi:type="dcterms:W3CDTF">2009-07-14T04:47:27Z</dcterms:created>
  <dcterms:modified xsi:type="dcterms:W3CDTF">2014-03-26T01:07:12Z</dcterms:modified>
  <cp:category/>
  <cp:version/>
  <cp:contentType/>
  <cp:contentStatus/>
</cp:coreProperties>
</file>