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11760" tabRatio="745" activeTab="0"/>
  </bookViews>
  <sheets>
    <sheet name="表紙" sheetId="1" r:id="rId1"/>
    <sheet name="107" sheetId="2" r:id="rId2"/>
    <sheet name="P108" sheetId="3" r:id="rId3"/>
    <sheet name="P109" sheetId="4" r:id="rId4"/>
    <sheet name="P110" sheetId="5" r:id="rId5"/>
    <sheet name="P111" sheetId="6" r:id="rId6"/>
    <sheet name="P112" sheetId="7" r:id="rId7"/>
    <sheet name="P113" sheetId="8" r:id="rId8"/>
    <sheet name="P114" sheetId="9" r:id="rId9"/>
    <sheet name="P115" sheetId="10" r:id="rId10"/>
    <sheet name="P116" sheetId="11" r:id="rId11"/>
    <sheet name="P117" sheetId="12" r:id="rId12"/>
    <sheet name="P118" sheetId="13" r:id="rId13"/>
    <sheet name="P119" sheetId="14" r:id="rId14"/>
    <sheet name="P120" sheetId="15" r:id="rId15"/>
    <sheet name="P121" sheetId="16" r:id="rId16"/>
    <sheet name="P122" sheetId="17" r:id="rId17"/>
    <sheet name="P123" sheetId="18" r:id="rId18"/>
    <sheet name="P124" sheetId="19" r:id="rId19"/>
  </sheets>
  <definedNames>
    <definedName name="_xlnm._FilterDatabase" localSheetId="1" hidden="1">'107'!$E$88:$F$100</definedName>
    <definedName name="OLE_LINK2" localSheetId="17">'P123'!$A$35</definedName>
    <definedName name="_xlnm.Print_Area" localSheetId="1">'107'!$A$1:$H$57</definedName>
    <definedName name="_xlnm.Print_Area" localSheetId="3">'P109'!$A$1:$J$80</definedName>
    <definedName name="_xlnm.Print_Area" localSheetId="5">'P111'!$A$1:$I$89</definedName>
    <definedName name="_xlnm.Print_Area" localSheetId="6">'P112'!$A$1:$I$70</definedName>
    <definedName name="_xlnm.Print_Area" localSheetId="8">'P114'!$A$1:$I$67</definedName>
    <definedName name="_xlnm.Print_Area" localSheetId="18">'P124'!$A$1:$M$53</definedName>
  </definedNames>
  <calcPr fullCalcOnLoad="1"/>
</workbook>
</file>

<file path=xl/sharedStrings.xml><?xml version="1.0" encoding="utf-8"?>
<sst xmlns="http://schemas.openxmlformats.org/spreadsheetml/2006/main" count="1212" uniqueCount="415">
  <si>
    <t>財産収入</t>
  </si>
  <si>
    <t>特別交付金</t>
  </si>
  <si>
    <t>前期高齢者交付金</t>
  </si>
  <si>
    <t>後期高齢者支援金等</t>
  </si>
  <si>
    <t>後期高齢者支援金等</t>
  </si>
  <si>
    <t>前期高齢者納付金等</t>
  </si>
  <si>
    <t>前期高齢者納付金等</t>
  </si>
  <si>
    <t>特定健康診査等事業費</t>
  </si>
  <si>
    <t>財産運用収入</t>
  </si>
  <si>
    <t>-</t>
  </si>
  <si>
    <t>（4）後期高齢者医療</t>
  </si>
  <si>
    <t>後期高齢者医療保険料</t>
  </si>
  <si>
    <t>後期高齢者医療保険料</t>
  </si>
  <si>
    <t>受託事業収入</t>
  </si>
  <si>
    <t>平　成　20　年　度</t>
  </si>
  <si>
    <t>総額</t>
  </si>
  <si>
    <t>広域連合納付金</t>
  </si>
  <si>
    <t>広域連合納付金</t>
  </si>
  <si>
    <t>保健事業費</t>
  </si>
  <si>
    <t>保健事業費</t>
  </si>
  <si>
    <t>葬祭諸費</t>
  </si>
  <si>
    <t>‐</t>
  </si>
  <si>
    <t>財産運用収入</t>
  </si>
  <si>
    <t>注）1.その他の都税（特別土地保有税、自動車取得税、事業所税）</t>
  </si>
  <si>
    <r>
      <t>葛</t>
    </r>
    <r>
      <rPr>
        <sz val="8.5"/>
        <rFont val="ＭＳ 明朝"/>
        <family val="1"/>
      </rPr>
      <t>飾区</t>
    </r>
  </si>
  <si>
    <t xml:space="preserve"> 飾区</t>
  </si>
  <si>
    <t>　　　22　特　　　 別　　　 会　　　 計       予　　　　算　　　　額 (つづき)</t>
  </si>
  <si>
    <t>老　　　人　　　保　　　健</t>
  </si>
  <si>
    <t>国民健康保険</t>
  </si>
  <si>
    <t>平　成　21　年　度</t>
  </si>
  <si>
    <t>平　　成　　20　　年　　度</t>
  </si>
  <si>
    <t>平成19年度</t>
  </si>
  <si>
    <t>注）1．個人住民税収入額････都民税と特別区民税を合算した。</t>
  </si>
  <si>
    <t>31　特　別　区　税　調　定　額</t>
  </si>
  <si>
    <t>32　特　別　区　税　収　入　額</t>
  </si>
  <si>
    <t>収入済額</t>
  </si>
  <si>
    <t>還付未済額</t>
  </si>
  <si>
    <t>不納欠損額</t>
  </si>
  <si>
    <t>収入未済額</t>
  </si>
  <si>
    <t>現年課税分</t>
  </si>
  <si>
    <t>年　　度</t>
  </si>
  <si>
    <t>課　　　税　　　台　　　数</t>
  </si>
  <si>
    <t>総　数</t>
  </si>
  <si>
    <t>原動機付自転車</t>
  </si>
  <si>
    <t>軽　自　動　車</t>
  </si>
  <si>
    <t>ﾐﾆｶｰ</t>
  </si>
  <si>
    <t>二輪車</t>
  </si>
  <si>
    <t>三輪車</t>
  </si>
  <si>
    <t>四輪車</t>
  </si>
  <si>
    <t>乗用</t>
  </si>
  <si>
    <t>貨物用</t>
  </si>
  <si>
    <t>（つづき）</t>
  </si>
  <si>
    <t>地　　域</t>
  </si>
  <si>
    <t>個人住民税収入額</t>
  </si>
  <si>
    <t>一人当り税額</t>
  </si>
  <si>
    <t>一世帯当り税額</t>
  </si>
  <si>
    <t>百万円</t>
  </si>
  <si>
    <t>円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</si>
  <si>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</si>
  <si>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</si>
  <si>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</si>
  <si>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</si>
  <si>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</si>
  <si>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</si>
  <si>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</si>
  <si>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</si>
  <si>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</si>
  <si>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</si>
  <si>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</si>
  <si>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</si>
  <si>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</si>
  <si>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</si>
  <si>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</si>
  <si>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</si>
  <si>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</si>
  <si>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</si>
  <si>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</si>
  <si>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</si>
  <si>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</si>
  <si>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</si>
  <si>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資料：総務部税務課</t>
  </si>
  <si>
    <t>年　　　　　度</t>
  </si>
  <si>
    <t>総　　　　　額</t>
  </si>
  <si>
    <t>特 別 区 民 税</t>
  </si>
  <si>
    <t>軽 自 動 車 税</t>
  </si>
  <si>
    <t>特　  別 　 区
た　ば　こ　税</t>
  </si>
  <si>
    <t>入　　湯　　税</t>
  </si>
  <si>
    <t xml:space="preserve"> 資料：総務部税務課</t>
  </si>
  <si>
    <t>年　　度</t>
  </si>
  <si>
    <t>調　　　　　　　　　　定　　　　　　　　　　額</t>
  </si>
  <si>
    <t>総　　　　額</t>
  </si>
  <si>
    <t>前年度以前
滞納繰越分</t>
  </si>
  <si>
    <t>33　軽　自　動　車　税　課　税　台　数</t>
  </si>
  <si>
    <r>
      <t>二輪の小型自動車</t>
    </r>
    <r>
      <rPr>
        <sz val="8.5"/>
        <color indexed="9"/>
        <rFont val="ＭＳ 明朝"/>
        <family val="1"/>
      </rPr>
      <t>・</t>
    </r>
  </si>
  <si>
    <r>
      <t>小型特殊自動車</t>
    </r>
    <r>
      <rPr>
        <sz val="8.5"/>
        <color indexed="9"/>
        <rFont val="ＭＳ 明朝"/>
        <family val="1"/>
      </rPr>
      <t>・・</t>
    </r>
  </si>
  <si>
    <t>50cc
以下</t>
  </si>
  <si>
    <t>51～
90cc</t>
  </si>
  <si>
    <t>91～
125cc</t>
  </si>
  <si>
    <t>登　　　録　　　台　　　数</t>
  </si>
  <si>
    <t>（各年度4月1日）</t>
  </si>
  <si>
    <t>34　23区別個人住民税一人当り税額及び一世帯当り税額</t>
  </si>
  <si>
    <t>平成16年度</t>
  </si>
  <si>
    <t>平成17年度</t>
  </si>
  <si>
    <t>23区平均</t>
  </si>
  <si>
    <t>　　2．一人当り税額････････各年10月１日の「東京都の人口（推計）」により計算した。</t>
  </si>
  <si>
    <t>平　　成　　18　　年　　度</t>
  </si>
  <si>
    <t>源　　泉</t>
  </si>
  <si>
    <t>所　　得　　税</t>
  </si>
  <si>
    <t>申　　告</t>
  </si>
  <si>
    <t xml:space="preserve"> 資料：東京国税局</t>
  </si>
  <si>
    <r>
      <t>21　一　　　　　般　　　　　会　　　　　計</t>
    </r>
    <r>
      <rPr>
        <sz val="11"/>
        <color indexed="9"/>
        <rFont val="ＭＳ ゴシック"/>
        <family val="3"/>
      </rPr>
      <t>・・・・</t>
    </r>
  </si>
  <si>
    <t>（歳　入）</t>
  </si>
  <si>
    <t>総　　　　　　　　　　　　　　額</t>
  </si>
  <si>
    <t>地方道路譲与税</t>
  </si>
  <si>
    <t>自動車重量譲与税</t>
  </si>
  <si>
    <t>地方消費税交付金</t>
  </si>
  <si>
    <t>地方特例交付金</t>
  </si>
  <si>
    <t>予　　　　　算　　　　　額</t>
  </si>
  <si>
    <t>アカデミー費</t>
  </si>
  <si>
    <t>22　特　　　　 別　　　　 会　　　　 計</t>
  </si>
  <si>
    <t>（１）国民健康保険</t>
  </si>
  <si>
    <t>総額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</si>
  <si>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　</t>
    </r>
  </si>
  <si>
    <t>平　成　19　年　度</t>
  </si>
  <si>
    <t>平　　成　　19　　年　　度</t>
  </si>
  <si>
    <t>平成18年度</t>
  </si>
  <si>
    <t>後期高齢者医療</t>
  </si>
  <si>
    <t>指　数</t>
  </si>
  <si>
    <t>歳 入 決 算 額</t>
  </si>
  <si>
    <t>歳 出 決 算 額</t>
  </si>
  <si>
    <t>昭　和　55　年　度</t>
  </si>
  <si>
    <t xml:space="preserve"> 平　成　元</t>
  </si>
  <si>
    <t xml:space="preserve"> 注）指数は、昭和55年度を100としている。</t>
  </si>
  <si>
    <t xml:space="preserve"> 資料：会計管理室</t>
  </si>
  <si>
    <t>24　会　計　別　決　算　額</t>
  </si>
  <si>
    <t>区　　　　　　　　　　分</t>
  </si>
  <si>
    <t>総　　　　　　 　　　　　　額</t>
  </si>
  <si>
    <t>総　　　　　 　　　　　　　額</t>
  </si>
  <si>
    <t xml:space="preserve"> 資料：会計管理室</t>
  </si>
  <si>
    <t>決　算　額</t>
  </si>
  <si>
    <t>総　　　　　額</t>
  </si>
  <si>
    <t>地方道路譲与税</t>
  </si>
  <si>
    <t>自動車重量譲与税</t>
  </si>
  <si>
    <t>資料：会計管理室</t>
  </si>
  <si>
    <t>（歳　出）</t>
  </si>
  <si>
    <t>アカデミー費</t>
  </si>
  <si>
    <t>（歳　入）</t>
  </si>
  <si>
    <t>償還金</t>
  </si>
  <si>
    <t>－</t>
  </si>
  <si>
    <t>雑入</t>
  </si>
  <si>
    <t>－</t>
  </si>
  <si>
    <t>総　　　　　　　　額</t>
  </si>
  <si>
    <t>特定入所者介護サービス等費</t>
  </si>
  <si>
    <t>介護予防事業費</t>
  </si>
  <si>
    <t>財政安定化基金償還金</t>
  </si>
  <si>
    <t>資料：会計管理室</t>
  </si>
  <si>
    <t>25　一　 般 　会 　計 　決 　算 　額</t>
  </si>
  <si>
    <r>
      <t>25　一　 般　 会　 計　 決　 算　 額　　</t>
    </r>
    <r>
      <rPr>
        <sz val="11"/>
        <rFont val="ＭＳ 明朝"/>
        <family val="1"/>
      </rPr>
      <t>（つづき）</t>
    </r>
  </si>
  <si>
    <t>26　特　 別 　会 　計 　決 　算 　額</t>
  </si>
  <si>
    <t>26　特　 別 　会 　計 　決 　算 　額 　（つづき）</t>
  </si>
  <si>
    <t>（３）介護保険</t>
  </si>
  <si>
    <t>27　区　　　　　有　　　　　財　　　　　産</t>
  </si>
  <si>
    <t>（各年度末）</t>
  </si>
  <si>
    <t>区　　　　　　分</t>
  </si>
  <si>
    <t>土　　　　地</t>
  </si>
  <si>
    <t>建物(延面積)</t>
  </si>
  <si>
    <t>㎡</t>
  </si>
  <si>
    <t>総数</t>
  </si>
  <si>
    <t>行政財産</t>
  </si>
  <si>
    <t>庁舎</t>
  </si>
  <si>
    <t>その他公用施設</t>
  </si>
  <si>
    <t>福利厚生施設</t>
  </si>
  <si>
    <t>公園</t>
  </si>
  <si>
    <t>その他公共用施設</t>
  </si>
  <si>
    <t>学校</t>
  </si>
  <si>
    <t>教育文化施設</t>
  </si>
  <si>
    <t>普通財産</t>
  </si>
  <si>
    <t>職員厚生施設</t>
  </si>
  <si>
    <t>宅地・雑建物</t>
  </si>
  <si>
    <t xml:space="preserve"> 資料：総務部契約管財課</t>
  </si>
  <si>
    <t>28　税　目　別　国　税　徴　収　決　定　済　額</t>
  </si>
  <si>
    <t>区　　　　　　分</t>
  </si>
  <si>
    <t>徴収決定済額</t>
  </si>
  <si>
    <t>構成比</t>
  </si>
  <si>
    <t>総　　　　　　　　　　額</t>
  </si>
  <si>
    <t>法人税</t>
  </si>
  <si>
    <t>相続税（贈与税を含む）</t>
  </si>
  <si>
    <t>消費税等</t>
  </si>
  <si>
    <t>その他</t>
  </si>
  <si>
    <t>29　税　目　別　都　税　調　定　額</t>
  </si>
  <si>
    <t>総　　　　　　　　　　　　　　額</t>
  </si>
  <si>
    <t>都民税</t>
  </si>
  <si>
    <t>法人</t>
  </si>
  <si>
    <t>個人</t>
  </si>
  <si>
    <t>事業税</t>
  </si>
  <si>
    <t>不動産取得税</t>
  </si>
  <si>
    <t>自動車税</t>
  </si>
  <si>
    <t>固定資産税（土地家屋償却資産含む）</t>
  </si>
  <si>
    <t>都市計画税</t>
  </si>
  <si>
    <t>軽油引取税</t>
  </si>
  <si>
    <t>その他の都税</t>
  </si>
  <si>
    <t>滞納繰越</t>
  </si>
  <si>
    <t>資料：文京都税事務所</t>
  </si>
  <si>
    <t>30　特別区民税納税義務者数及び調定額（現年分）</t>
  </si>
  <si>
    <t>（１）納税義務者数</t>
  </si>
  <si>
    <t>普通徴収</t>
  </si>
  <si>
    <t>特別徴収</t>
  </si>
  <si>
    <t>人</t>
  </si>
  <si>
    <t>（２）調定額</t>
  </si>
  <si>
    <t>構 成 比</t>
  </si>
  <si>
    <t>　　2.千円未満を四捨五入しているため、総額と内訳の計が一致しないことがある。</t>
  </si>
  <si>
    <t>年　　　度</t>
  </si>
  <si>
    <t>総　　　数</t>
  </si>
  <si>
    <t>総　　　額</t>
  </si>
  <si>
    <t>千円</t>
  </si>
  <si>
    <t>区　　　　　　　　　　分</t>
  </si>
  <si>
    <t>千円</t>
  </si>
  <si>
    <t>一般会計</t>
  </si>
  <si>
    <t>特別会計</t>
  </si>
  <si>
    <t>国民健康保険</t>
  </si>
  <si>
    <t>老人保健</t>
  </si>
  <si>
    <t>介護保険</t>
  </si>
  <si>
    <t>第７図　一般会計歳入歳出予算科目別割合</t>
  </si>
  <si>
    <t>（歳　入）</t>
  </si>
  <si>
    <t>科　　　　　　　　目</t>
  </si>
  <si>
    <t>款</t>
  </si>
  <si>
    <t>項</t>
  </si>
  <si>
    <t>予　算　額</t>
  </si>
  <si>
    <t>構 成 比</t>
  </si>
  <si>
    <t>％</t>
  </si>
  <si>
    <t>特別区税</t>
  </si>
  <si>
    <t>特別区民税</t>
  </si>
  <si>
    <t>軽自動車税</t>
  </si>
  <si>
    <t>特別区たばこ税</t>
  </si>
  <si>
    <t>入湯税</t>
  </si>
  <si>
    <t>利子割交付金</t>
  </si>
  <si>
    <t>配当割交付金</t>
  </si>
  <si>
    <t>株式等譲渡所得割交付金</t>
  </si>
  <si>
    <t>自動車取得税交付金</t>
  </si>
  <si>
    <t>地方譲与税</t>
  </si>
  <si>
    <t>地方消費税交付金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</si>
  <si>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</si>
  <si>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</si>
  <si>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</si>
  <si>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</si>
  <si>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</si>
  <si>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</si>
  <si>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</si>
  <si>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</si>
  <si>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</si>
  <si>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</si>
  <si>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</si>
  <si>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</si>
  <si>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</si>
  <si>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</si>
  <si>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</si>
  <si>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</si>
  <si>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</si>
  <si>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</si>
  <si>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</si>
  <si>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</si>
  <si>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繰入金</t>
  </si>
  <si>
    <t>繰越金</t>
  </si>
  <si>
    <t>諸収入</t>
  </si>
  <si>
    <t>延滞金加算金及び過料</t>
  </si>
  <si>
    <t>特別区預金利子</t>
  </si>
  <si>
    <t>貸付金等元利収入</t>
  </si>
  <si>
    <t>受託事業収入</t>
  </si>
  <si>
    <t>収益事業収入</t>
  </si>
  <si>
    <t>雑入</t>
  </si>
  <si>
    <t>寄付金</t>
  </si>
  <si>
    <t>特別区債</t>
  </si>
  <si>
    <t>注）各年度の数字は当初予算額</t>
  </si>
  <si>
    <t>資料：企画政策部財政課</t>
  </si>
  <si>
    <t>（歳　出）</t>
  </si>
  <si>
    <t>議会費</t>
  </si>
  <si>
    <t>総務費</t>
  </si>
  <si>
    <t>総務管理費</t>
  </si>
  <si>
    <t>企画費</t>
  </si>
  <si>
    <t>徴税費</t>
  </si>
  <si>
    <t>防災対策費</t>
  </si>
  <si>
    <t>選挙費</t>
  </si>
  <si>
    <t>監査委員費</t>
  </si>
  <si>
    <t>施設管理費</t>
  </si>
  <si>
    <t>区民費</t>
  </si>
  <si>
    <t>区民行政費</t>
  </si>
  <si>
    <t>戸籍住民基本台帳費</t>
  </si>
  <si>
    <t>統計調査費</t>
  </si>
  <si>
    <t>区民施設費</t>
  </si>
  <si>
    <t>産業経済費</t>
  </si>
  <si>
    <t>商工費</t>
  </si>
  <si>
    <t>民生費</t>
  </si>
  <si>
    <t>社会福祉費</t>
  </si>
  <si>
    <t>老人福祉費</t>
  </si>
  <si>
    <t>心身障害者福祉費</t>
  </si>
  <si>
    <t>児童福祉費</t>
  </si>
  <si>
    <t>生活保護費</t>
  </si>
  <si>
    <t>国民年金費</t>
  </si>
  <si>
    <t>衛生費</t>
  </si>
  <si>
    <t>保健衛生費</t>
  </si>
  <si>
    <t>公害保健費</t>
  </si>
  <si>
    <t>都市整備費</t>
  </si>
  <si>
    <t>建築費</t>
  </si>
  <si>
    <t>土木費</t>
  </si>
  <si>
    <t>道路橋梁費</t>
  </si>
  <si>
    <t>河川費</t>
  </si>
  <si>
    <t>公園緑地費</t>
  </si>
  <si>
    <t>資源環境費</t>
  </si>
  <si>
    <t>環境対策費</t>
  </si>
  <si>
    <t>リサイクル清掃費</t>
  </si>
  <si>
    <t>教育費</t>
  </si>
  <si>
    <t>教育総務費</t>
  </si>
  <si>
    <t>学校教育費</t>
  </si>
  <si>
    <t>校外施設費</t>
  </si>
  <si>
    <t>社会教育費</t>
  </si>
  <si>
    <t>図書館費</t>
  </si>
  <si>
    <t>諸支出金</t>
  </si>
  <si>
    <t>公債費</t>
  </si>
  <si>
    <t>財政調整基金積立金</t>
  </si>
  <si>
    <t>減債基金積立金</t>
  </si>
  <si>
    <t>区民施設整備基金積立金</t>
  </si>
  <si>
    <t>予備費</t>
  </si>
  <si>
    <t>国民健康保険料</t>
  </si>
  <si>
    <t>一部負担金</t>
  </si>
  <si>
    <t>療養給付費等交付金</t>
  </si>
  <si>
    <t>共同事業交付金</t>
  </si>
  <si>
    <t>預金利子</t>
  </si>
  <si>
    <t>保険給付費</t>
  </si>
  <si>
    <t>療養諸費</t>
  </si>
  <si>
    <t>高額療養費</t>
  </si>
  <si>
    <t>移送費</t>
  </si>
  <si>
    <t>出産育児諸費</t>
  </si>
  <si>
    <t>葬祭諸費</t>
  </si>
  <si>
    <t>結核・精神医療給付金</t>
  </si>
  <si>
    <t>老人保健拠出金</t>
  </si>
  <si>
    <t>介護納付金</t>
  </si>
  <si>
    <t>共同事業拠出金</t>
  </si>
  <si>
    <t>保健事業費</t>
  </si>
  <si>
    <t>償還金及び還付金</t>
  </si>
  <si>
    <t>（２）老人保健</t>
  </si>
  <si>
    <t>支払基金交付金</t>
  </si>
  <si>
    <t>延滞金及び加算金</t>
  </si>
  <si>
    <t>医療諸費</t>
  </si>
  <si>
    <t>（３）介護保険</t>
  </si>
  <si>
    <t>保険料</t>
  </si>
  <si>
    <t>介護保険料</t>
  </si>
  <si>
    <t>一般会計繰入金</t>
  </si>
  <si>
    <t>基金繰入金</t>
  </si>
  <si>
    <t>介護認定審査会費</t>
  </si>
  <si>
    <t>介護サービス等給付費</t>
  </si>
  <si>
    <t>その他諸費</t>
  </si>
  <si>
    <t>高額介護サービス等費</t>
  </si>
  <si>
    <t>財政安定化基金拠出金</t>
  </si>
  <si>
    <t>基金積立金</t>
  </si>
  <si>
    <t>（歳　出）</t>
  </si>
  <si>
    <t>繰出金</t>
  </si>
  <si>
    <t>（歳　入）</t>
  </si>
  <si>
    <t>都補助金</t>
  </si>
  <si>
    <t>介護予防サービス等給付費</t>
  </si>
  <si>
    <t>特定入所者介護サービス等費</t>
  </si>
  <si>
    <t>地域支援事業費</t>
  </si>
  <si>
    <t>介護予防事業費</t>
  </si>
  <si>
    <t>包括的支援事業・任意事業費</t>
  </si>
  <si>
    <t>公債費</t>
  </si>
  <si>
    <t>財政安定化基金償還金</t>
  </si>
  <si>
    <t>繰出金</t>
  </si>
  <si>
    <t>23　一般会計予算及び決算の推移</t>
  </si>
  <si>
    <t>年　　　　　　度</t>
  </si>
  <si>
    <t>予　　　　算</t>
  </si>
  <si>
    <t>決　　　　　　　　算</t>
  </si>
  <si>
    <t>予 算 現 額</t>
  </si>
  <si>
    <t>償還金及び還付金</t>
  </si>
  <si>
    <t>諸支出金</t>
  </si>
  <si>
    <t>償還金</t>
  </si>
  <si>
    <t>雑入</t>
  </si>
  <si>
    <t>繰越金</t>
  </si>
  <si>
    <t>繰越金</t>
  </si>
  <si>
    <t>地方税等減収補てん臨時交付金</t>
  </si>
  <si>
    <t>前期高齢者納付金等</t>
  </si>
  <si>
    <t>後期高齢者支援金等</t>
  </si>
  <si>
    <t>前期高齢者交付金</t>
  </si>
  <si>
    <t>平　成　20　年　度</t>
  </si>
  <si>
    <t>平　成　19　年　度</t>
  </si>
  <si>
    <t>（２）老人保健</t>
  </si>
  <si>
    <t>26　特  別  会  計  決  算  額  （つづき）</t>
  </si>
  <si>
    <t>予備費</t>
  </si>
  <si>
    <t>葬祭諸費</t>
  </si>
  <si>
    <t>広域連合補助金</t>
  </si>
  <si>
    <t>広域連合支出金</t>
  </si>
  <si>
    <t>預金利子</t>
  </si>
  <si>
    <t>諸収入</t>
  </si>
  <si>
    <t>一般会計繰入金</t>
  </si>
  <si>
    <t>繰入金</t>
  </si>
  <si>
    <t>後期高齢者医療保険料</t>
  </si>
  <si>
    <t>（４）後期高齢者医療特別会計</t>
  </si>
  <si>
    <t>調　定　額</t>
  </si>
  <si>
    <t>構 成 比</t>
  </si>
  <si>
    <t>平　成　20　年　度</t>
  </si>
  <si>
    <t>平　成　19　年　度</t>
  </si>
  <si>
    <t>平　成　18　年　度</t>
  </si>
  <si>
    <t>特定健康診査等事業費</t>
  </si>
  <si>
    <t xml:space="preserve"> 注）1.予算総額には重複分を含む。</t>
  </si>
  <si>
    <t>　 　2.各年度の数字は当初予算額</t>
  </si>
  <si>
    <t xml:space="preserve"> 資料：企画政策部財政課</t>
  </si>
  <si>
    <t>20　会　計　別　予　算　額</t>
  </si>
  <si>
    <t>平　成　20　年　度</t>
  </si>
  <si>
    <t>平　成　21　年　度</t>
  </si>
  <si>
    <t>総　　　　　　　　　　数</t>
  </si>
  <si>
    <t>（平成21年度当初）</t>
  </si>
  <si>
    <t>　108, 109頁参照</t>
  </si>
  <si>
    <t>（歳　入）</t>
  </si>
  <si>
    <r>
      <t xml:space="preserve"> 注）</t>
    </r>
    <r>
      <rPr>
        <sz val="8.5"/>
        <rFont val="ＭＳ 明朝"/>
        <family val="1"/>
      </rPr>
      <t>２　数値は速報値である。</t>
    </r>
  </si>
  <si>
    <r>
      <t xml:space="preserve"> 注）１　</t>
    </r>
    <r>
      <rPr>
        <sz val="8.5"/>
        <rFont val="ＭＳ 明朝"/>
        <family val="1"/>
      </rPr>
      <t>税、揮発油税及び地方道路税、石油ガス税、自動車重量税、航空機燃料税及び印紙収入を合計した数値である。</t>
    </r>
  </si>
  <si>
    <t xml:space="preserve"> 注）１　「その他」欄は、地価税、酒税、たばこ税、たばこ税及びたばこ特別税、石油税、石油石炭税、旧税、電源開発促進</t>
  </si>
  <si>
    <t xml:space="preserve"> 　割　 　　　　 　　　　　　　　　　　　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</si>
</sst>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b/>
      <sz val="8.5"/>
      <name val="Arial"/>
      <family val="2"/>
    </font>
    <font>
      <b/>
      <sz val="8.5"/>
      <name val="ＭＳ ゴシック"/>
      <family val="3"/>
    </font>
    <font>
      <b/>
      <sz val="8.5"/>
      <name val="ＤＦ平成ゴシック体W9"/>
      <family val="3"/>
    </font>
    <font>
      <sz val="8.5"/>
      <name val="ＭＳ ゴシック"/>
      <family val="3"/>
    </font>
    <font>
      <i/>
      <sz val="8.5"/>
      <name val="ＭＳ 明朝"/>
      <family val="1"/>
    </font>
    <font>
      <sz val="11"/>
      <color indexed="9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7.5"/>
      <name val="Arial"/>
      <family val="2"/>
    </font>
    <font>
      <sz val="7.5"/>
      <name val="ＭＳ 明朝"/>
      <family val="1"/>
    </font>
    <font>
      <b/>
      <sz val="7.5"/>
      <name val="ＭＳ ゴシック"/>
      <family val="3"/>
    </font>
    <font>
      <sz val="7.5"/>
      <name val="Arial"/>
      <family val="2"/>
    </font>
    <font>
      <sz val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b/>
      <sz val="8.5"/>
      <name val="ＭＳ 明朝"/>
      <family val="1"/>
    </font>
    <font>
      <sz val="10"/>
      <name val="Arial"/>
      <family val="2"/>
    </font>
    <font>
      <b/>
      <sz val="7"/>
      <name val="Arial"/>
      <family val="2"/>
    </font>
    <font>
      <sz val="7"/>
      <name val="ＭＳ 明朝"/>
      <family val="1"/>
    </font>
    <font>
      <b/>
      <sz val="7"/>
      <name val="ＭＳ ゴシック"/>
      <family val="3"/>
    </font>
    <font>
      <b/>
      <sz val="7.5"/>
      <name val="ＭＳ 明朝"/>
      <family val="1"/>
    </font>
    <font>
      <sz val="7"/>
      <name val="ＭＳ ゴシック"/>
      <family val="3"/>
    </font>
    <font>
      <sz val="11"/>
      <name val="ＭＳ 明朝"/>
      <family val="1"/>
    </font>
    <font>
      <b/>
      <sz val="8"/>
      <name val="ＭＳ ゴシック"/>
      <family val="3"/>
    </font>
    <font>
      <b/>
      <sz val="8"/>
      <name val="ＭＳ 明朝"/>
      <family val="1"/>
    </font>
    <font>
      <b/>
      <sz val="11"/>
      <name val="ＭＳ ゴシック"/>
      <family val="3"/>
    </font>
    <font>
      <b/>
      <sz val="8"/>
      <name val="Arial"/>
      <family val="2"/>
    </font>
    <font>
      <sz val="8.5"/>
      <color indexed="9"/>
      <name val="ＭＳ 明朝"/>
      <family val="1"/>
    </font>
    <font>
      <sz val="10"/>
      <name val="ＭＳ 明朝"/>
      <family val="1"/>
    </font>
    <font>
      <sz val="30"/>
      <name val="ＭＳ 明朝"/>
      <family val="1"/>
    </font>
    <font>
      <sz val="30"/>
      <name val="ＭＳ ゴシック"/>
      <family val="3"/>
    </font>
    <font>
      <b/>
      <sz val="8.5"/>
      <name val="ＭＳ Ｐゴシック"/>
      <family val="3"/>
    </font>
    <font>
      <b/>
      <sz val="7"/>
      <color indexed="8"/>
      <name val="ＭＳ ゴシック"/>
      <family val="3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ＭＳ Ｐ明朝"/>
      <family val="1"/>
    </font>
    <font>
      <sz val="12"/>
      <color indexed="8"/>
      <name val="ＭＳ Ｐゴシック"/>
      <family val="3"/>
    </font>
    <font>
      <sz val="8"/>
      <color indexed="8"/>
      <name val="ＭＳ 明朝"/>
      <family val="1"/>
    </font>
    <font>
      <sz val="8.25"/>
      <color indexed="8"/>
      <name val="ＭＳ Ｐ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9"/>
      <name val="ＭＳ Ｐゴシック"/>
      <family val="3"/>
    </font>
    <font>
      <sz val="8.5"/>
      <color indexed="8"/>
      <name val="ＭＳ 明朝"/>
      <family val="1"/>
    </font>
    <font>
      <sz val="8"/>
      <color indexed="8"/>
      <name val="ＭＳ Ｐゴシック"/>
      <family val="3"/>
    </font>
    <font>
      <sz val="9"/>
      <name val="MS UI Gothic"/>
      <family val="3"/>
    </font>
    <font>
      <sz val="8.5"/>
      <color indexed="8"/>
      <name val="Times New Roman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1" applyNumberFormat="0" applyAlignment="0" applyProtection="0"/>
    <xf numFmtId="0" fontId="76" fillId="2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7" fillId="0" borderId="3" applyNumberFormat="0" applyFill="0" applyAlignment="0" applyProtection="0"/>
    <xf numFmtId="0" fontId="78" fillId="28" borderId="0" applyNumberFormat="0" applyBorder="0" applyAlignment="0" applyProtection="0"/>
    <xf numFmtId="0" fontId="79" fillId="29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29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88" fillId="31" borderId="0" applyNumberFormat="0" applyBorder="0" applyAlignment="0" applyProtection="0"/>
  </cellStyleXfs>
  <cellXfs count="577">
    <xf numFmtId="0" fontId="0" fillId="0" borderId="0" xfId="0" applyAlignment="1">
      <alignment/>
    </xf>
    <xf numFmtId="0" fontId="8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justify" vertical="center" wrapText="1"/>
    </xf>
    <xf numFmtId="49" fontId="3" fillId="0" borderId="1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99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justify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 wrapText="1"/>
    </xf>
    <xf numFmtId="200" fontId="6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24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right" vertical="center" wrapText="1"/>
    </xf>
    <xf numFmtId="200" fontId="6" fillId="0" borderId="0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justify" vertical="center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justify"/>
    </xf>
    <xf numFmtId="0" fontId="10" fillId="0" borderId="14" xfId="0" applyFont="1" applyFill="1" applyBorder="1" applyAlignment="1">
      <alignment horizontal="right" vertical="center"/>
    </xf>
    <xf numFmtId="49" fontId="2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justify" vertical="center"/>
    </xf>
    <xf numFmtId="3" fontId="6" fillId="0" borderId="1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 wrapText="1"/>
    </xf>
    <xf numFmtId="0" fontId="29" fillId="0" borderId="10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right" vertical="center"/>
    </xf>
    <xf numFmtId="49" fontId="30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 wrapText="1"/>
    </xf>
    <xf numFmtId="0" fontId="18" fillId="0" borderId="10" xfId="0" applyFont="1" applyFill="1" applyBorder="1" applyAlignment="1">
      <alignment horizontal="distributed" vertical="center"/>
    </xf>
    <xf numFmtId="3" fontId="7" fillId="0" borderId="0" xfId="0" applyNumberFormat="1" applyFont="1" applyFill="1" applyAlignment="1">
      <alignment horizontal="right" vertical="center"/>
    </xf>
    <xf numFmtId="0" fontId="17" fillId="0" borderId="10" xfId="0" applyFont="1" applyFill="1" applyBorder="1" applyAlignment="1">
      <alignment horizontal="justify" vertical="center"/>
    </xf>
    <xf numFmtId="3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9" fillId="0" borderId="10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horizontal="distributed" vertical="center" wrapText="1"/>
    </xf>
    <xf numFmtId="0" fontId="17" fillId="0" borderId="15" xfId="0" applyFont="1" applyFill="1" applyBorder="1" applyAlignment="1">
      <alignment horizontal="justify" vertical="center"/>
    </xf>
    <xf numFmtId="3" fontId="6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justify" vertical="center"/>
    </xf>
    <xf numFmtId="3" fontId="6" fillId="0" borderId="2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justify" vertical="center" wrapText="1"/>
    </xf>
    <xf numFmtId="0" fontId="14" fillId="0" borderId="13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justify"/>
    </xf>
    <xf numFmtId="0" fontId="20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justify" vertical="center"/>
    </xf>
    <xf numFmtId="180" fontId="6" fillId="0" borderId="0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top" wrapText="1"/>
    </xf>
    <xf numFmtId="200" fontId="6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/>
    </xf>
    <xf numFmtId="3" fontId="6" fillId="0" borderId="0" xfId="0" applyNumberFormat="1" applyFont="1" applyFill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justify"/>
    </xf>
    <xf numFmtId="0" fontId="5" fillId="0" borderId="15" xfId="0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14" fontId="2" fillId="0" borderId="0" xfId="0" applyNumberFormat="1" applyFont="1" applyFill="1" applyAlignment="1">
      <alignment horizontal="center"/>
    </xf>
    <xf numFmtId="214" fontId="3" fillId="0" borderId="0" xfId="0" applyNumberFormat="1" applyFont="1" applyFill="1" applyBorder="1" applyAlignment="1">
      <alignment vertical="center"/>
    </xf>
    <xf numFmtId="214" fontId="5" fillId="0" borderId="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214" fontId="5" fillId="0" borderId="0" xfId="0" applyNumberFormat="1" applyFont="1" applyFill="1" applyBorder="1" applyAlignment="1">
      <alignment horizontal="right" vertical="center" wrapText="1"/>
    </xf>
    <xf numFmtId="213" fontId="7" fillId="0" borderId="0" xfId="0" applyNumberFormat="1" applyFont="1" applyFill="1" applyBorder="1" applyAlignment="1">
      <alignment horizontal="right" vertical="center"/>
    </xf>
    <xf numFmtId="213" fontId="6" fillId="0" borderId="0" xfId="0" applyNumberFormat="1" applyFont="1" applyFill="1" applyBorder="1" applyAlignment="1">
      <alignment horizontal="right" vertical="center"/>
    </xf>
    <xf numFmtId="21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5" fillId="0" borderId="14" xfId="0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181" fontId="6" fillId="0" borderId="0" xfId="0" applyNumberFormat="1" applyFont="1" applyFill="1" applyBorder="1" applyAlignment="1">
      <alignment horizontal="right" vertical="center"/>
    </xf>
    <xf numFmtId="214" fontId="4" fillId="0" borderId="0" xfId="0" applyNumberFormat="1" applyFont="1" applyFill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49" fontId="32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justify" vertical="center"/>
    </xf>
    <xf numFmtId="214" fontId="5" fillId="0" borderId="0" xfId="0" applyNumberFormat="1" applyFont="1" applyFill="1" applyAlignment="1">
      <alignment horizontal="right" vertical="center" wrapText="1"/>
    </xf>
    <xf numFmtId="0" fontId="32" fillId="0" borderId="0" xfId="0" applyFont="1" applyFill="1" applyBorder="1" applyAlignment="1">
      <alignment horizontal="distributed" vertical="center"/>
    </xf>
    <xf numFmtId="193" fontId="7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Fill="1" applyAlignment="1">
      <alignment horizontal="right" vertical="center" wrapText="1"/>
    </xf>
    <xf numFmtId="0" fontId="33" fillId="0" borderId="10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distributed" vertical="center"/>
    </xf>
    <xf numFmtId="0" fontId="14" fillId="0" borderId="10" xfId="0" applyFont="1" applyFill="1" applyBorder="1" applyAlignment="1">
      <alignment horizontal="justify" vertical="center"/>
    </xf>
    <xf numFmtId="193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214" fontId="6" fillId="0" borderId="0" xfId="0" applyNumberFormat="1" applyFont="1" applyFill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justify" vertical="center"/>
    </xf>
    <xf numFmtId="180" fontId="6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justify"/>
    </xf>
    <xf numFmtId="180" fontId="5" fillId="0" borderId="13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214" fontId="6" fillId="0" borderId="0" xfId="0" applyNumberFormat="1" applyFont="1" applyFill="1" applyBorder="1" applyAlignment="1">
      <alignment horizontal="right" vertical="center" wrapText="1"/>
    </xf>
    <xf numFmtId="214" fontId="11" fillId="0" borderId="0" xfId="0" applyNumberFormat="1" applyFont="1" applyFill="1" applyBorder="1" applyAlignment="1">
      <alignment horizontal="right" vertical="center"/>
    </xf>
    <xf numFmtId="214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/>
    </xf>
    <xf numFmtId="214" fontId="10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justify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194" fontId="6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63" applyFont="1" applyFill="1" applyBorder="1" applyAlignment="1">
      <alignment horizontal="center"/>
      <protection/>
    </xf>
    <xf numFmtId="49" fontId="3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99" fontId="6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3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justify" wrapText="1"/>
      <protection/>
    </xf>
    <xf numFmtId="3" fontId="7" fillId="0" borderId="0" xfId="63" applyNumberFormat="1" applyFont="1" applyFill="1" applyAlignment="1">
      <alignment horizontal="right" vertical="center" wrapText="1"/>
      <protection/>
    </xf>
    <xf numFmtId="49" fontId="3" fillId="0" borderId="10" xfId="63" applyNumberFormat="1" applyFont="1" applyFill="1" applyBorder="1" applyAlignment="1">
      <alignment vertical="center"/>
      <protection/>
    </xf>
    <xf numFmtId="3" fontId="6" fillId="0" borderId="0" xfId="63" applyNumberFormat="1" applyFont="1" applyFill="1" applyBorder="1" applyAlignment="1">
      <alignment vertical="center"/>
      <protection/>
    </xf>
    <xf numFmtId="3" fontId="6" fillId="0" borderId="0" xfId="63" applyNumberFormat="1" applyFont="1" applyFill="1" applyAlignment="1">
      <alignment horizontal="right" vertical="center" wrapText="1"/>
      <protection/>
    </xf>
    <xf numFmtId="0" fontId="5" fillId="0" borderId="0" xfId="63" applyFont="1" applyFill="1" applyBorder="1" applyAlignment="1">
      <alignment horizontal="justify" vertical="center" wrapText="1"/>
      <protection/>
    </xf>
    <xf numFmtId="0" fontId="5" fillId="0" borderId="0" xfId="63" applyFont="1" applyFill="1" applyBorder="1" applyAlignment="1">
      <alignment vertical="center"/>
      <protection/>
    </xf>
    <xf numFmtId="0" fontId="0" fillId="0" borderId="0" xfId="63" applyFill="1" applyAlignment="1">
      <alignment vertical="center"/>
      <protection/>
    </xf>
    <xf numFmtId="49" fontId="5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200" fontId="6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>
      <alignment/>
      <protection/>
    </xf>
    <xf numFmtId="198" fontId="3" fillId="0" borderId="0" xfId="63" applyNumberFormat="1" applyFont="1" applyFill="1" applyBorder="1" applyAlignment="1">
      <alignment horizontal="right" vertical="center"/>
      <protection/>
    </xf>
    <xf numFmtId="0" fontId="13" fillId="0" borderId="0" xfId="63" applyFont="1" applyFill="1" applyBorder="1" applyAlignment="1">
      <alignment horizontal="left"/>
      <protection/>
    </xf>
    <xf numFmtId="3" fontId="6" fillId="0" borderId="0" xfId="63" applyNumberFormat="1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horizontal="right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49" fontId="3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3" fontId="16" fillId="0" borderId="0" xfId="62" applyNumberFormat="1" applyFont="1" applyFill="1" applyBorder="1" applyAlignment="1">
      <alignment horizontal="right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horizontal="right" vertical="top"/>
      <protection/>
    </xf>
    <xf numFmtId="0" fontId="10" fillId="0" borderId="0" xfId="62" applyFont="1" applyFill="1" applyBorder="1" applyAlignment="1">
      <alignment horizontal="right" vertical="center"/>
      <protection/>
    </xf>
    <xf numFmtId="3" fontId="35" fillId="0" borderId="0" xfId="62" applyNumberFormat="1" applyFont="1" applyFill="1" applyBorder="1" applyAlignment="1">
      <alignment horizontal="right" vertical="center"/>
      <protection/>
    </xf>
    <xf numFmtId="3" fontId="20" fillId="0" borderId="0" xfId="62" applyNumberFormat="1" applyFont="1" applyFill="1" applyBorder="1" applyAlignment="1">
      <alignment horizontal="right" vertical="center"/>
      <protection/>
    </xf>
    <xf numFmtId="49" fontId="3" fillId="0" borderId="13" xfId="62" applyNumberFormat="1" applyFont="1" applyFill="1" applyBorder="1" applyAlignment="1">
      <alignment vertical="center"/>
      <protection/>
    </xf>
    <xf numFmtId="49" fontId="3" fillId="0" borderId="24" xfId="62" applyNumberFormat="1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right" vertical="center" wrapText="1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right"/>
      <protection/>
    </xf>
    <xf numFmtId="49" fontId="3" fillId="0" borderId="0" xfId="62" applyNumberFormat="1" applyFont="1" applyFill="1" applyBorder="1" applyAlignment="1">
      <alignment horizontal="left" vertical="center"/>
      <protection/>
    </xf>
    <xf numFmtId="0" fontId="14" fillId="0" borderId="0" xfId="62" applyFont="1" applyFill="1" applyBorder="1" applyAlignment="1">
      <alignment horizontal="distributed" vertical="center"/>
      <protection/>
    </xf>
    <xf numFmtId="0" fontId="0" fillId="0" borderId="0" xfId="62" applyFill="1" applyBorder="1" applyAlignment="1">
      <alignment horizontal="distributed" vertical="center"/>
      <protection/>
    </xf>
    <xf numFmtId="0" fontId="20" fillId="0" borderId="0" xfId="62" applyFont="1" applyFill="1" applyBorder="1" applyAlignment="1">
      <alignment horizontal="right" vertical="center"/>
      <protection/>
    </xf>
    <xf numFmtId="0" fontId="5" fillId="0" borderId="0" xfId="62" applyFont="1" applyFill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justify" vertical="center"/>
    </xf>
    <xf numFmtId="0" fontId="5" fillId="0" borderId="19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5" fillId="0" borderId="2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3" fillId="0" borderId="21" xfId="0" applyFont="1" applyFill="1" applyBorder="1" applyAlignment="1">
      <alignment/>
    </xf>
    <xf numFmtId="0" fontId="5" fillId="0" borderId="24" xfId="0" applyFont="1" applyFill="1" applyBorder="1" applyAlignment="1">
      <alignment horizontal="justify" vertical="center" wrapText="1"/>
    </xf>
    <xf numFmtId="3" fontId="9" fillId="0" borderId="0" xfId="0" applyNumberFormat="1" applyFont="1" applyFill="1" applyAlignment="1">
      <alignment horizontal="right" vertical="center" wrapText="1"/>
    </xf>
    <xf numFmtId="49" fontId="2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63" applyFont="1" applyFill="1" applyBorder="1" applyAlignment="1">
      <alignment horizontal="distributed" vertical="center" wrapText="1"/>
      <protection/>
    </xf>
    <xf numFmtId="3" fontId="6" fillId="0" borderId="14" xfId="63" applyNumberFormat="1" applyFont="1" applyFill="1" applyBorder="1" applyAlignment="1">
      <alignment horizontal="right" vertical="center" wrapText="1"/>
      <protection/>
    </xf>
    <xf numFmtId="0" fontId="6" fillId="0" borderId="0" xfId="63" applyFont="1" applyFill="1" applyAlignment="1">
      <alignment horizontal="right" vertical="center" wrapText="1"/>
      <protection/>
    </xf>
    <xf numFmtId="0" fontId="5" fillId="0" borderId="0" xfId="63" applyFont="1" applyFill="1" applyBorder="1" applyAlignment="1">
      <alignment horizontal="justify" vertical="center"/>
      <protection/>
    </xf>
    <xf numFmtId="0" fontId="5" fillId="0" borderId="21" xfId="63" applyFont="1" applyFill="1" applyBorder="1" applyAlignment="1">
      <alignment horizontal="distributed" vertical="center"/>
      <protection/>
    </xf>
    <xf numFmtId="49" fontId="3" fillId="0" borderId="22" xfId="63" applyNumberFormat="1" applyFont="1" applyFill="1" applyBorder="1" applyAlignment="1">
      <alignment vertical="center"/>
      <protection/>
    </xf>
    <xf numFmtId="0" fontId="2" fillId="0" borderId="14" xfId="63" applyFont="1" applyFill="1" applyBorder="1" applyAlignment="1">
      <alignment horizont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distributed" vertical="center" wrapText="1"/>
      <protection/>
    </xf>
    <xf numFmtId="0" fontId="2" fillId="0" borderId="0" xfId="63" applyFont="1" applyFill="1" applyAlignment="1">
      <alignment horizontal="center" vertical="center"/>
      <protection/>
    </xf>
    <xf numFmtId="0" fontId="5" fillId="0" borderId="13" xfId="63" applyFont="1" applyFill="1" applyBorder="1" applyAlignment="1">
      <alignment horizontal="right" vertical="center"/>
      <protection/>
    </xf>
    <xf numFmtId="180" fontId="7" fillId="0" borderId="0" xfId="63" applyNumberFormat="1" applyFont="1" applyFill="1" applyBorder="1" applyAlignment="1">
      <alignment horizontal="right" vertical="center" wrapText="1"/>
      <protection/>
    </xf>
    <xf numFmtId="3" fontId="7" fillId="0" borderId="0" xfId="63" applyNumberFormat="1" applyFont="1" applyFill="1" applyBorder="1" applyAlignment="1">
      <alignment horizontal="right" vertical="center"/>
      <protection/>
    </xf>
    <xf numFmtId="41" fontId="6" fillId="0" borderId="0" xfId="63" applyNumberFormat="1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vertical="center" wrapText="1"/>
      <protection/>
    </xf>
    <xf numFmtId="0" fontId="5" fillId="0" borderId="0" xfId="63" applyFont="1" applyFill="1" applyBorder="1" applyAlignment="1">
      <alignment horizontal="right" wrapText="1"/>
      <protection/>
    </xf>
    <xf numFmtId="3" fontId="6" fillId="0" borderId="0" xfId="63" applyNumberFormat="1" applyFont="1" applyFill="1" applyBorder="1" applyAlignment="1">
      <alignment horizontal="right" vertical="center" wrapText="1"/>
      <protection/>
    </xf>
    <xf numFmtId="180" fontId="6" fillId="0" borderId="0" xfId="63" applyNumberFormat="1" applyFont="1" applyFill="1" applyBorder="1" applyAlignment="1">
      <alignment horizontal="right" vertical="center" wrapText="1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>
      <alignment horizontal="right" vertical="top" wrapText="1"/>
      <protection/>
    </xf>
    <xf numFmtId="0" fontId="8" fillId="0" borderId="14" xfId="63" applyFont="1" applyFill="1" applyBorder="1" applyAlignment="1">
      <alignment horizontal="right" vertical="center"/>
      <protection/>
    </xf>
    <xf numFmtId="180" fontId="6" fillId="0" borderId="14" xfId="63" applyNumberFormat="1" applyFont="1" applyFill="1" applyBorder="1" applyAlignment="1">
      <alignment horizontal="right" vertical="center" wrapText="1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 horizontal="right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distributed"/>
      <protection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3" fontId="6" fillId="0" borderId="0" xfId="63" applyNumberFormat="1" applyFont="1" applyFill="1" applyBorder="1" applyAlignment="1">
      <alignment vertical="center" wrapText="1"/>
      <protection/>
    </xf>
    <xf numFmtId="180" fontId="6" fillId="0" borderId="0" xfId="63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93" fontId="23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193" fontId="7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193" fontId="6" fillId="0" borderId="0" xfId="0" applyNumberFormat="1" applyFont="1" applyFill="1" applyBorder="1" applyAlignment="1">
      <alignment horizontal="right" vertical="center" wrapText="1"/>
    </xf>
    <xf numFmtId="193" fontId="6" fillId="0" borderId="14" xfId="0" applyNumberFormat="1" applyFont="1" applyFill="1" applyBorder="1" applyAlignment="1">
      <alignment horizontal="right" vertical="center" wrapText="1"/>
    </xf>
    <xf numFmtId="180" fontId="6" fillId="0" borderId="14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213" fontId="43" fillId="0" borderId="0" xfId="0" applyNumberFormat="1" applyFont="1" applyFill="1" applyBorder="1" applyAlignment="1">
      <alignment horizontal="right" vertical="center"/>
    </xf>
    <xf numFmtId="181" fontId="43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49" fontId="42" fillId="0" borderId="14" xfId="0" applyNumberFormat="1" applyFont="1" applyFill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213" fontId="40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distributed" vertical="center" wrapText="1"/>
    </xf>
    <xf numFmtId="3" fontId="6" fillId="32" borderId="0" xfId="0" applyNumberFormat="1" applyFont="1" applyFill="1" applyBorder="1" applyAlignment="1">
      <alignment horizontal="right" vertical="center" wrapText="1"/>
    </xf>
    <xf numFmtId="49" fontId="42" fillId="0" borderId="0" xfId="0" applyNumberFormat="1" applyFont="1" applyFill="1" applyBorder="1" applyAlignment="1">
      <alignment horizontal="right" vertical="center"/>
    </xf>
    <xf numFmtId="38" fontId="6" fillId="0" borderId="0" xfId="51" applyFont="1" applyFill="1" applyBorder="1" applyAlignment="1">
      <alignment vertical="center"/>
    </xf>
    <xf numFmtId="38" fontId="7" fillId="0" borderId="0" xfId="51" applyFont="1" applyFill="1" applyBorder="1" applyAlignment="1">
      <alignment vertical="center"/>
    </xf>
    <xf numFmtId="178" fontId="6" fillId="0" borderId="0" xfId="51" applyNumberFormat="1" applyFont="1" applyFill="1" applyBorder="1" applyAlignment="1">
      <alignment vertical="center"/>
    </xf>
    <xf numFmtId="178" fontId="7" fillId="0" borderId="0" xfId="51" applyNumberFormat="1" applyFont="1" applyFill="1" applyBorder="1" applyAlignment="1">
      <alignment horizontal="right" vertical="center"/>
    </xf>
    <xf numFmtId="178" fontId="6" fillId="0" borderId="14" xfId="51" applyNumberFormat="1" applyFont="1" applyFill="1" applyBorder="1" applyAlignment="1">
      <alignment vertical="center"/>
    </xf>
    <xf numFmtId="38" fontId="6" fillId="0" borderId="14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178" fontId="7" fillId="0" borderId="0" xfId="51" applyNumberFormat="1" applyFont="1" applyFill="1" applyBorder="1" applyAlignment="1">
      <alignment vertical="center"/>
    </xf>
    <xf numFmtId="178" fontId="19" fillId="0" borderId="0" xfId="51" applyNumberFormat="1" applyFont="1" applyFill="1" applyBorder="1" applyAlignment="1">
      <alignment vertical="center"/>
    </xf>
    <xf numFmtId="38" fontId="19" fillId="0" borderId="0" xfId="51" applyFont="1" applyFill="1" applyBorder="1" applyAlignment="1">
      <alignment vertical="center"/>
    </xf>
    <xf numFmtId="178" fontId="16" fillId="0" borderId="0" xfId="51" applyNumberFormat="1" applyFont="1" applyFill="1" applyBorder="1" applyAlignment="1">
      <alignment vertical="center"/>
    </xf>
    <xf numFmtId="38" fontId="16" fillId="0" borderId="0" xfId="51" applyFont="1" applyFill="1" applyBorder="1" applyAlignment="1">
      <alignment vertical="center"/>
    </xf>
    <xf numFmtId="178" fontId="19" fillId="0" borderId="14" xfId="51" applyNumberFormat="1" applyFont="1" applyFill="1" applyBorder="1" applyAlignment="1">
      <alignment vertical="center"/>
    </xf>
    <xf numFmtId="38" fontId="19" fillId="0" borderId="14" xfId="51" applyFont="1" applyFill="1" applyBorder="1" applyAlignment="1">
      <alignment vertical="center"/>
    </xf>
    <xf numFmtId="209" fontId="6" fillId="0" borderId="0" xfId="51" applyNumberFormat="1" applyFont="1" applyFill="1" applyBorder="1" applyAlignment="1">
      <alignment vertical="center"/>
    </xf>
    <xf numFmtId="209" fontId="7" fillId="0" borderId="0" xfId="51" applyNumberFormat="1" applyFont="1" applyFill="1" applyBorder="1" applyAlignment="1">
      <alignment vertical="center"/>
    </xf>
    <xf numFmtId="211" fontId="7" fillId="0" borderId="0" xfId="51" applyNumberFormat="1" applyFont="1" applyFill="1" applyBorder="1" applyAlignment="1">
      <alignment vertical="center"/>
    </xf>
    <xf numFmtId="178" fontId="2" fillId="0" borderId="0" xfId="49" applyNumberFormat="1" applyFont="1" applyFill="1" applyAlignment="1">
      <alignment horizontal="center"/>
    </xf>
    <xf numFmtId="178" fontId="4" fillId="0" borderId="0" xfId="49" applyNumberFormat="1" applyFont="1" applyFill="1" applyAlignment="1">
      <alignment horizontal="center"/>
    </xf>
    <xf numFmtId="178" fontId="3" fillId="0" borderId="0" xfId="49" applyNumberFormat="1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horizontal="center" vertical="center"/>
    </xf>
    <xf numFmtId="178" fontId="5" fillId="0" borderId="0" xfId="49" applyNumberFormat="1" applyFont="1" applyFill="1" applyBorder="1" applyAlignment="1">
      <alignment horizontal="right" vertical="center"/>
    </xf>
    <xf numFmtId="178" fontId="7" fillId="0" borderId="0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  <xf numFmtId="178" fontId="10" fillId="0" borderId="0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vertical="center"/>
    </xf>
    <xf numFmtId="178" fontId="7" fillId="0" borderId="0" xfId="49" applyNumberFormat="1" applyFont="1" applyFill="1" applyBorder="1" applyAlignment="1">
      <alignment horizontal="right" wrapText="1"/>
    </xf>
    <xf numFmtId="38" fontId="7" fillId="0" borderId="0" xfId="49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wrapText="1"/>
    </xf>
    <xf numFmtId="38" fontId="6" fillId="0" borderId="0" xfId="49" applyFont="1" applyFill="1" applyBorder="1" applyAlignment="1">
      <alignment vertical="center"/>
    </xf>
    <xf numFmtId="0" fontId="36" fillId="0" borderId="0" xfId="63" applyFont="1" applyFill="1">
      <alignment/>
      <protection/>
    </xf>
    <xf numFmtId="3" fontId="23" fillId="0" borderId="0" xfId="63" applyNumberFormat="1" applyFont="1" applyFill="1" applyAlignment="1">
      <alignment vertical="center" wrapText="1"/>
      <protection/>
    </xf>
    <xf numFmtId="3" fontId="6" fillId="0" borderId="0" xfId="63" applyNumberFormat="1" applyFont="1" applyFill="1" applyAlignment="1">
      <alignment vertical="center" wrapText="1"/>
      <protection/>
    </xf>
    <xf numFmtId="0" fontId="5" fillId="0" borderId="0" xfId="0" applyFont="1" applyFill="1" applyAlignment="1">
      <alignment horizontal="center"/>
    </xf>
    <xf numFmtId="180" fontId="7" fillId="0" borderId="14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left" vertical="center"/>
    </xf>
    <xf numFmtId="178" fontId="7" fillId="0" borderId="23" xfId="49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178" fontId="6" fillId="0" borderId="23" xfId="49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left"/>
    </xf>
    <xf numFmtId="178" fontId="6" fillId="0" borderId="23" xfId="0" applyNumberFormat="1" applyFont="1" applyFill="1" applyBorder="1" applyAlignment="1">
      <alignment vertical="center"/>
    </xf>
    <xf numFmtId="41" fontId="40" fillId="0" borderId="0" xfId="51" applyNumberFormat="1" applyFont="1" applyFill="1" applyBorder="1" applyAlignment="1">
      <alignment horizontal="right" vertical="center"/>
    </xf>
    <xf numFmtId="41" fontId="23" fillId="0" borderId="14" xfId="51" applyNumberFormat="1" applyFont="1" applyFill="1" applyBorder="1" applyAlignment="1">
      <alignment horizontal="right" vertical="center"/>
    </xf>
    <xf numFmtId="41" fontId="48" fillId="0" borderId="0" xfId="51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distributed" vertical="center"/>
    </xf>
    <xf numFmtId="213" fontId="2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distributed" vertical="center" wrapText="1"/>
    </xf>
    <xf numFmtId="0" fontId="41" fillId="0" borderId="0" xfId="0" applyFont="1" applyFill="1" applyBorder="1" applyAlignment="1">
      <alignment horizontal="distributed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distributed" wrapText="1"/>
    </xf>
    <xf numFmtId="0" fontId="5" fillId="0" borderId="14" xfId="0" applyFont="1" applyFill="1" applyBorder="1" applyAlignment="1">
      <alignment horizontal="distributed" wrapText="1"/>
    </xf>
    <xf numFmtId="49" fontId="23" fillId="0" borderId="14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wrapText="1"/>
    </xf>
    <xf numFmtId="3" fontId="6" fillId="0" borderId="28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0" fontId="2" fillId="0" borderId="0" xfId="63" applyFont="1" applyFill="1" applyAlignment="1">
      <alignment horizontal="center"/>
      <protection/>
    </xf>
    <xf numFmtId="0" fontId="5" fillId="0" borderId="25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63" applyFont="1" applyFill="1" applyBorder="1" applyAlignment="1">
      <alignment horizontal="justify" vertical="center" wrapText="1"/>
      <protection/>
    </xf>
    <xf numFmtId="0" fontId="5" fillId="0" borderId="14" xfId="63" applyFont="1" applyFill="1" applyBorder="1" applyAlignment="1">
      <alignment horizontal="distributed" vertical="center" wrapText="1"/>
      <protection/>
    </xf>
    <xf numFmtId="0" fontId="5" fillId="0" borderId="0" xfId="63" applyFont="1" applyFill="1" applyBorder="1" applyAlignment="1">
      <alignment horizontal="distributed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distributed" vertical="center" wrapText="1"/>
      <protection/>
    </xf>
    <xf numFmtId="3" fontId="6" fillId="0" borderId="0" xfId="62" applyNumberFormat="1" applyFont="1" applyFill="1" applyBorder="1" applyAlignment="1">
      <alignment horizontal="right" vertical="center" wrapText="1"/>
      <protection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0" xfId="62" applyNumberFormat="1" applyFont="1" applyFill="1" applyBorder="1" applyAlignment="1">
      <alignment horizontal="right" vertical="center" wrapText="1"/>
      <protection/>
    </xf>
    <xf numFmtId="180" fontId="6" fillId="0" borderId="0" xfId="62" applyNumberFormat="1" applyFont="1" applyFill="1" applyAlignment="1">
      <alignment horizontal="right" vertical="center" wrapText="1"/>
      <protection/>
    </xf>
    <xf numFmtId="0" fontId="5" fillId="0" borderId="29" xfId="62" applyFont="1" applyFill="1" applyBorder="1" applyAlignment="1">
      <alignment horizontal="center" vertical="center" wrapText="1"/>
      <protection/>
    </xf>
    <xf numFmtId="0" fontId="5" fillId="0" borderId="21" xfId="62" applyFont="1" applyFill="1" applyBorder="1" applyAlignment="1">
      <alignment horizontal="center" vertical="center" wrapText="1"/>
      <protection/>
    </xf>
    <xf numFmtId="0" fontId="5" fillId="0" borderId="22" xfId="62" applyFont="1" applyFill="1" applyBorder="1" applyAlignment="1">
      <alignment horizontal="center" vertical="center" wrapText="1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5" fillId="0" borderId="15" xfId="62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right" vertical="center" wrapText="1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3" fontId="6" fillId="0" borderId="28" xfId="62" applyNumberFormat="1" applyFont="1" applyFill="1" applyBorder="1" applyAlignment="1">
      <alignment horizontal="right" vertical="center" wrapText="1"/>
      <protection/>
    </xf>
    <xf numFmtId="0" fontId="5" fillId="0" borderId="25" xfId="62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/>
    </xf>
    <xf numFmtId="0" fontId="5" fillId="0" borderId="18" xfId="62" applyFont="1" applyFill="1" applyBorder="1" applyAlignment="1">
      <alignment horizontal="center" vertical="center" wrapText="1"/>
      <protection/>
    </xf>
    <xf numFmtId="3" fontId="7" fillId="0" borderId="14" xfId="62" applyNumberFormat="1" applyFont="1" applyFill="1" applyBorder="1" applyAlignment="1">
      <alignment horizontal="right"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10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3" fontId="6" fillId="0" borderId="0" xfId="63" applyNumberFormat="1" applyFont="1" applyFill="1" applyBorder="1" applyAlignment="1">
      <alignment vertical="center" wrapText="1"/>
      <protection/>
    </xf>
    <xf numFmtId="180" fontId="6" fillId="0" borderId="0" xfId="63" applyNumberFormat="1" applyFont="1" applyFill="1" applyBorder="1" applyAlignment="1">
      <alignment vertical="center" wrapText="1"/>
      <protection/>
    </xf>
    <xf numFmtId="3" fontId="6" fillId="0" borderId="14" xfId="63" applyNumberFormat="1" applyFont="1" applyFill="1" applyBorder="1" applyAlignment="1">
      <alignment vertical="center" wrapText="1"/>
      <protection/>
    </xf>
    <xf numFmtId="49" fontId="3" fillId="0" borderId="13" xfId="62" applyNumberFormat="1" applyFont="1" applyFill="1" applyBorder="1" applyAlignment="1">
      <alignment vertical="center"/>
      <protection/>
    </xf>
    <xf numFmtId="49" fontId="3" fillId="0" borderId="24" xfId="62" applyNumberFormat="1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0" fontId="5" fillId="0" borderId="27" xfId="62" applyFont="1" applyFill="1" applyBorder="1" applyAlignment="1">
      <alignment horizontal="center" vertical="center" wrapText="1"/>
      <protection/>
    </xf>
    <xf numFmtId="180" fontId="6" fillId="0" borderId="14" xfId="63" applyNumberFormat="1" applyFont="1" applyFill="1" applyBorder="1" applyAlignment="1">
      <alignment vertical="center" wrapText="1"/>
      <protection/>
    </xf>
    <xf numFmtId="0" fontId="2" fillId="0" borderId="0" xfId="62" applyFont="1" applyFill="1" applyAlignment="1">
      <alignment horizontal="center"/>
      <protection/>
    </xf>
    <xf numFmtId="3" fontId="23" fillId="0" borderId="0" xfId="63" applyNumberFormat="1" applyFont="1" applyFill="1" applyAlignment="1">
      <alignment horizontal="right" vertical="center" wrapText="1"/>
      <protection/>
    </xf>
    <xf numFmtId="3" fontId="6" fillId="0" borderId="0" xfId="63" applyNumberFormat="1" applyFont="1" applyFill="1" applyAlignment="1">
      <alignment horizontal="right" vertical="center" wrapText="1"/>
      <protection/>
    </xf>
    <xf numFmtId="180" fontId="23" fillId="0" borderId="0" xfId="63" applyNumberFormat="1" applyFont="1" applyFill="1" applyBorder="1" applyAlignment="1">
      <alignment horizontal="right" vertical="center" wrapText="1"/>
      <protection/>
    </xf>
    <xf numFmtId="0" fontId="5" fillId="0" borderId="30" xfId="62" applyFont="1" applyFill="1" applyBorder="1" applyAlignment="1">
      <alignment horizontal="right" vertical="center" wrapText="1"/>
      <protection/>
    </xf>
    <xf numFmtId="0" fontId="5" fillId="0" borderId="13" xfId="62" applyFont="1" applyFill="1" applyBorder="1" applyAlignment="1">
      <alignment horizontal="right" vertical="center" wrapText="1"/>
      <protection/>
    </xf>
    <xf numFmtId="3" fontId="7" fillId="0" borderId="0" xfId="63" applyNumberFormat="1" applyFont="1" applyFill="1" applyBorder="1" applyAlignment="1">
      <alignment vertical="center" wrapText="1" shrinkToFit="1"/>
      <protection/>
    </xf>
    <xf numFmtId="180" fontId="6" fillId="0" borderId="0" xfId="63" applyNumberFormat="1" applyFont="1" applyFill="1" applyBorder="1" applyAlignment="1">
      <alignment horizontal="right" vertical="center" wrapText="1"/>
      <protection/>
    </xf>
    <xf numFmtId="0" fontId="5" fillId="0" borderId="10" xfId="63" applyFont="1" applyFill="1" applyBorder="1" applyAlignment="1">
      <alignment horizontal="distributed" vertical="center" wrapText="1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180" fontId="7" fillId="0" borderId="0" xfId="63" applyNumberFormat="1" applyFont="1" applyFill="1" applyBorder="1" applyAlignment="1">
      <alignment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27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right" vertical="center" wrapText="1"/>
      <protection/>
    </xf>
    <xf numFmtId="0" fontId="5" fillId="0" borderId="15" xfId="63" applyFont="1" applyFill="1" applyBorder="1" applyAlignment="1">
      <alignment horizontal="distributed" vertical="center" wrapText="1"/>
      <protection/>
    </xf>
    <xf numFmtId="180" fontId="7" fillId="0" borderId="14" xfId="62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5_117_29" xfId="62"/>
    <cellStyle name="標準_05財政・税務（P103～120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725"/>
          <c:w val="0.92225"/>
          <c:h val="0.9347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'107'!$E$66:$E$85</c:f>
              <c:strCache/>
            </c:strRef>
          </c:cat>
          <c:val>
            <c:numRef>
              <c:f>'107'!$F$66:$F$85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305"/>
          <c:w val="0.919"/>
          <c:h val="0.931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'107'!$E$89:$E$100</c:f>
              <c:strCache/>
            </c:strRef>
          </c:cat>
          <c:val>
            <c:numRef>
              <c:f>'107'!$F$89:$F$100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3"/>
          <c:w val="0.94875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'P124'!$A$55:$W$55</c:f>
              <c:strCache/>
            </c:strRef>
          </c:cat>
          <c:val>
            <c:numRef>
              <c:f>'P124'!$A$56:$W$56</c:f>
              <c:numCache/>
            </c:numRef>
          </c:val>
        </c:ser>
        <c:overlap val="100"/>
        <c:gapWidth val="50"/>
        <c:axId val="51799586"/>
        <c:axId val="63543091"/>
      </c:bar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43091"/>
        <c:crosses val="autoZero"/>
        <c:auto val="1"/>
        <c:lblOffset val="100"/>
        <c:tickLblSkip val="1"/>
        <c:noMultiLvlLbl val="0"/>
      </c:catAx>
      <c:valAx>
        <c:axId val="63543091"/>
        <c:scaling>
          <c:orientation val="minMax"/>
          <c:max val="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79958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866775</xdr:colOff>
      <xdr:row>13</xdr:row>
      <xdr:rowOff>104775</xdr:rowOff>
    </xdr:from>
    <xdr:to>
      <xdr:col>6</xdr:col>
      <xdr:colOff>333375</xdr:colOff>
      <xdr:row>15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67525" y="2562225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38</xdr:row>
      <xdr:rowOff>85725</xdr:rowOff>
    </xdr:from>
    <xdr:to>
      <xdr:col>2</xdr:col>
      <xdr:colOff>704850</xdr:colOff>
      <xdr:row>40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047750" y="6229350"/>
          <a:ext cx="66675" cy="3333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38</xdr:row>
      <xdr:rowOff>85725</xdr:rowOff>
    </xdr:from>
    <xdr:to>
      <xdr:col>2</xdr:col>
      <xdr:colOff>704850</xdr:colOff>
      <xdr:row>40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47750" y="6229350"/>
          <a:ext cx="66675" cy="3333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47625</xdr:rowOff>
    </xdr:from>
    <xdr:to>
      <xdr:col>7</xdr:col>
      <xdr:colOff>133350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52575" y="1295400"/>
          <a:ext cx="66675" cy="400050"/>
        </a:xfrm>
        <a:prstGeom prst="leftBrace">
          <a:avLst>
            <a:gd name="adj" fmla="val -4255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11</xdr:row>
      <xdr:rowOff>47625</xdr:rowOff>
    </xdr:from>
    <xdr:to>
      <xdr:col>7</xdr:col>
      <xdr:colOff>142875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562100" y="1885950"/>
          <a:ext cx="66675" cy="400050"/>
        </a:xfrm>
        <a:prstGeom prst="leftBrace">
          <a:avLst>
            <a:gd name="adj" fmla="val -4255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228600</xdr:colOff>
      <xdr:row>15</xdr:row>
      <xdr:rowOff>123825</xdr:rowOff>
    </xdr:from>
    <xdr:to>
      <xdr:col>35</xdr:col>
      <xdr:colOff>333375</xdr:colOff>
      <xdr:row>21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48475" y="255270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  <xdr:twoCellAnchor>
    <xdr:from>
      <xdr:col>7</xdr:col>
      <xdr:colOff>66675</xdr:colOff>
      <xdr:row>7</xdr:row>
      <xdr:rowOff>47625</xdr:rowOff>
    </xdr:from>
    <xdr:to>
      <xdr:col>7</xdr:col>
      <xdr:colOff>123825</xdr:colOff>
      <xdr:row>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552575" y="1295400"/>
          <a:ext cx="57150" cy="400050"/>
        </a:xfrm>
        <a:prstGeom prst="leftBrace">
          <a:avLst>
            <a:gd name="adj" fmla="val -4255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11</xdr:row>
      <xdr:rowOff>47625</xdr:rowOff>
    </xdr:from>
    <xdr:to>
      <xdr:col>7</xdr:col>
      <xdr:colOff>142875</xdr:colOff>
      <xdr:row>13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1562100" y="1885950"/>
          <a:ext cx="66675" cy="400050"/>
        </a:xfrm>
        <a:prstGeom prst="leftBrace">
          <a:avLst>
            <a:gd name="adj" fmla="val -4255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152400</xdr:colOff>
      <xdr:row>11</xdr:row>
      <xdr:rowOff>200025</xdr:rowOff>
    </xdr:from>
    <xdr:to>
      <xdr:col>13</xdr:col>
      <xdr:colOff>333375</xdr:colOff>
      <xdr:row>15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0" y="2562225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  <xdr:twoCellAnchor>
    <xdr:from>
      <xdr:col>1</xdr:col>
      <xdr:colOff>28575</xdr:colOff>
      <xdr:row>34</xdr:row>
      <xdr:rowOff>66675</xdr:rowOff>
    </xdr:from>
    <xdr:to>
      <xdr:col>1</xdr:col>
      <xdr:colOff>142875</xdr:colOff>
      <xdr:row>34</xdr:row>
      <xdr:rowOff>171450</xdr:rowOff>
    </xdr:to>
    <xdr:pic>
      <xdr:nvPicPr>
        <xdr:cNvPr id="2" name="Picture 2" descr="葛明朝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866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26</xdr:row>
      <xdr:rowOff>161925</xdr:rowOff>
    </xdr:from>
    <xdr:to>
      <xdr:col>1</xdr:col>
      <xdr:colOff>19050</xdr:colOff>
      <xdr:row>27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" y="53625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（万円）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absolute">
    <xdr:from>
      <xdr:col>1</xdr:col>
      <xdr:colOff>180975</xdr:colOff>
      <xdr:row>1</xdr:row>
      <xdr:rowOff>9525</xdr:rowOff>
    </xdr:from>
    <xdr:to>
      <xdr:col>11</xdr:col>
      <xdr:colOff>104775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714375" y="20955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295275</xdr:colOff>
      <xdr:row>38</xdr:row>
      <xdr:rowOff>104775</xdr:rowOff>
    </xdr:from>
    <xdr:ext cx="523875" cy="171450"/>
    <xdr:sp>
      <xdr:nvSpPr>
        <xdr:cNvPr id="3" name="Text Box 3"/>
        <xdr:cNvSpPr txBox="1">
          <a:spLocks noChangeArrowheads="1"/>
        </xdr:cNvSpPr>
      </xdr:nvSpPr>
      <xdr:spPr>
        <a:xfrm>
          <a:off x="5629275" y="770572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152400</xdr:colOff>
      <xdr:row>35</xdr:row>
      <xdr:rowOff>9525</xdr:rowOff>
    </xdr:from>
    <xdr:ext cx="361950" cy="171450"/>
    <xdr:sp>
      <xdr:nvSpPr>
        <xdr:cNvPr id="4" name="Text Box 4"/>
        <xdr:cNvSpPr txBox="1">
          <a:spLocks noChangeArrowheads="1"/>
        </xdr:cNvSpPr>
      </xdr:nvSpPr>
      <xdr:spPr>
        <a:xfrm>
          <a:off x="685800" y="70104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（万円）</a:t>
          </a:r>
        </a:p>
      </xdr:txBody>
    </xdr:sp>
    <xdr:clientData/>
  </xdr:oneCellAnchor>
  <xdr:oneCellAnchor>
    <xdr:from>
      <xdr:col>8</xdr:col>
      <xdr:colOff>390525</xdr:colOff>
      <xdr:row>25</xdr:row>
      <xdr:rowOff>161925</xdr:rowOff>
    </xdr:from>
    <xdr:ext cx="1181100" cy="190500"/>
    <xdr:sp>
      <xdr:nvSpPr>
        <xdr:cNvPr id="5" name="Text Box 5"/>
        <xdr:cNvSpPr txBox="1">
          <a:spLocks noChangeArrowheads="1"/>
        </xdr:cNvSpPr>
      </xdr:nvSpPr>
      <xdr:spPr>
        <a:xfrm>
          <a:off x="4657725" y="5162550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区平均（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163,440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2</xdr:col>
      <xdr:colOff>19050</xdr:colOff>
      <xdr:row>25</xdr:row>
      <xdr:rowOff>76200</xdr:rowOff>
    </xdr:from>
    <xdr:to>
      <xdr:col>10</xdr:col>
      <xdr:colOff>390525</xdr:colOff>
      <xdr:row>25</xdr:row>
      <xdr:rowOff>76200</xdr:rowOff>
    </xdr:to>
    <xdr:sp>
      <xdr:nvSpPr>
        <xdr:cNvPr id="6" name="Line 6"/>
        <xdr:cNvSpPr>
          <a:spLocks/>
        </xdr:cNvSpPr>
      </xdr:nvSpPr>
      <xdr:spPr>
        <a:xfrm>
          <a:off x="1085850" y="507682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35</xdr:row>
      <xdr:rowOff>0</xdr:rowOff>
    </xdr:from>
    <xdr:to>
      <xdr:col>10</xdr:col>
      <xdr:colOff>152400</xdr:colOff>
      <xdr:row>35</xdr:row>
      <xdr:rowOff>104775</xdr:rowOff>
    </xdr:to>
    <xdr:pic>
      <xdr:nvPicPr>
        <xdr:cNvPr id="7" name="Picture 7" descr="葛明朝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70008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0.4995</cdr:y>
    </cdr:from>
    <cdr:to>
      <cdr:x>0.5155</cdr:x>
      <cdr:y>0.55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14</xdr:row>
      <xdr:rowOff>66675</xdr:rowOff>
    </xdr:from>
    <xdr:to>
      <xdr:col>7</xdr:col>
      <xdr:colOff>323850</xdr:colOff>
      <xdr:row>18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257175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  <xdr:twoCellAnchor>
    <xdr:from>
      <xdr:col>5</xdr:col>
      <xdr:colOff>438150</xdr:colOff>
      <xdr:row>32</xdr:row>
      <xdr:rowOff>66675</xdr:rowOff>
    </xdr:from>
    <xdr:to>
      <xdr:col>5</xdr:col>
      <xdr:colOff>847725</xdr:colOff>
      <xdr:row>35</xdr:row>
      <xdr:rowOff>161925</xdr:rowOff>
    </xdr:to>
    <xdr:sp>
      <xdr:nvSpPr>
        <xdr:cNvPr id="2" name="Freeform 2"/>
        <xdr:cNvSpPr>
          <a:spLocks/>
        </xdr:cNvSpPr>
      </xdr:nvSpPr>
      <xdr:spPr>
        <a:xfrm>
          <a:off x="4991100" y="5924550"/>
          <a:ext cx="409575" cy="75247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32</xdr:row>
      <xdr:rowOff>200025</xdr:rowOff>
    </xdr:from>
    <xdr:to>
      <xdr:col>5</xdr:col>
      <xdr:colOff>847725</xdr:colOff>
      <xdr:row>35</xdr:row>
      <xdr:rowOff>152400</xdr:rowOff>
    </xdr:to>
    <xdr:sp>
      <xdr:nvSpPr>
        <xdr:cNvPr id="3" name="Freeform 3"/>
        <xdr:cNvSpPr>
          <a:spLocks/>
        </xdr:cNvSpPr>
      </xdr:nvSpPr>
      <xdr:spPr>
        <a:xfrm>
          <a:off x="5086350" y="6057900"/>
          <a:ext cx="314325" cy="609600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33</xdr:row>
      <xdr:rowOff>114300</xdr:rowOff>
    </xdr:from>
    <xdr:to>
      <xdr:col>5</xdr:col>
      <xdr:colOff>847725</xdr:colOff>
      <xdr:row>35</xdr:row>
      <xdr:rowOff>152400</xdr:rowOff>
    </xdr:to>
    <xdr:sp>
      <xdr:nvSpPr>
        <xdr:cNvPr id="4" name="Freeform 4"/>
        <xdr:cNvSpPr>
          <a:spLocks/>
        </xdr:cNvSpPr>
      </xdr:nvSpPr>
      <xdr:spPr>
        <a:xfrm>
          <a:off x="5133975" y="6191250"/>
          <a:ext cx="266700" cy="476250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27</xdr:row>
      <xdr:rowOff>104775</xdr:rowOff>
    </xdr:from>
    <xdr:to>
      <xdr:col>5</xdr:col>
      <xdr:colOff>885825</xdr:colOff>
      <xdr:row>28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48200" y="4953000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361950</xdr:colOff>
      <xdr:row>34</xdr:row>
      <xdr:rowOff>209550</xdr:rowOff>
    </xdr:from>
    <xdr:to>
      <xdr:col>4</xdr:col>
      <xdr:colOff>1095375</xdr:colOff>
      <xdr:row>48</xdr:row>
      <xdr:rowOff>152400</xdr:rowOff>
    </xdr:to>
    <xdr:graphicFrame>
      <xdr:nvGraphicFramePr>
        <xdr:cNvPr id="6" name="グラフ 6"/>
        <xdr:cNvGraphicFramePr/>
      </xdr:nvGraphicFramePr>
      <xdr:xfrm>
        <a:off x="638175" y="6505575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37</xdr:row>
      <xdr:rowOff>133350</xdr:rowOff>
    </xdr:from>
    <xdr:to>
      <xdr:col>2</xdr:col>
      <xdr:colOff>276225</xdr:colOff>
      <xdr:row>38</xdr:row>
      <xdr:rowOff>114300</xdr:rowOff>
    </xdr:to>
    <xdr:sp>
      <xdr:nvSpPr>
        <xdr:cNvPr id="7" name="Freeform 7"/>
        <xdr:cNvSpPr>
          <a:spLocks/>
        </xdr:cNvSpPr>
      </xdr:nvSpPr>
      <xdr:spPr>
        <a:xfrm>
          <a:off x="647700" y="7086600"/>
          <a:ext cx="333375" cy="20002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34</xdr:row>
      <xdr:rowOff>38100</xdr:rowOff>
    </xdr:from>
    <xdr:to>
      <xdr:col>2</xdr:col>
      <xdr:colOff>609600</xdr:colOff>
      <xdr:row>36</xdr:row>
      <xdr:rowOff>180975</xdr:rowOff>
    </xdr:to>
    <xdr:sp>
      <xdr:nvSpPr>
        <xdr:cNvPr id="8" name="Freeform 8"/>
        <xdr:cNvSpPr>
          <a:spLocks/>
        </xdr:cNvSpPr>
      </xdr:nvSpPr>
      <xdr:spPr>
        <a:xfrm>
          <a:off x="876300" y="6334125"/>
          <a:ext cx="438150" cy="581025"/>
        </a:xfrm>
        <a:custGeom>
          <a:pathLst>
            <a:path h="264" w="459">
              <a:moveTo>
                <a:pt x="0" y="0"/>
              </a:moveTo>
              <a:lnTo>
                <a:pt x="126" y="0"/>
              </a:lnTo>
              <a:lnTo>
                <a:pt x="459" y="2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36</xdr:row>
      <xdr:rowOff>47625</xdr:rowOff>
    </xdr:from>
    <xdr:to>
      <xdr:col>2</xdr:col>
      <xdr:colOff>447675</xdr:colOff>
      <xdr:row>37</xdr:row>
      <xdr:rowOff>104775</xdr:rowOff>
    </xdr:to>
    <xdr:sp>
      <xdr:nvSpPr>
        <xdr:cNvPr id="9" name="Freeform 9"/>
        <xdr:cNvSpPr>
          <a:spLocks/>
        </xdr:cNvSpPr>
      </xdr:nvSpPr>
      <xdr:spPr>
        <a:xfrm>
          <a:off x="800100" y="6781800"/>
          <a:ext cx="352425" cy="27622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1047750</xdr:colOff>
      <xdr:row>29</xdr:row>
      <xdr:rowOff>57150</xdr:rowOff>
    </xdr:from>
    <xdr:to>
      <xdr:col>3</xdr:col>
      <xdr:colOff>123825</xdr:colOff>
      <xdr:row>35</xdr:row>
      <xdr:rowOff>171450</xdr:rowOff>
    </xdr:to>
    <xdr:sp>
      <xdr:nvSpPr>
        <xdr:cNvPr id="10" name="Freeform 10"/>
        <xdr:cNvSpPr>
          <a:spLocks/>
        </xdr:cNvSpPr>
      </xdr:nvSpPr>
      <xdr:spPr>
        <a:xfrm>
          <a:off x="1752600" y="5286375"/>
          <a:ext cx="581025" cy="1400175"/>
        </a:xfrm>
        <a:custGeom>
          <a:pathLst>
            <a:path h="2136" w="897">
              <a:moveTo>
                <a:pt x="897" y="0"/>
              </a:moveTo>
              <a:lnTo>
                <a:pt x="0" y="0"/>
              </a:lnTo>
              <a:lnTo>
                <a:pt x="60" y="21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1143000</xdr:colOff>
      <xdr:row>30</xdr:row>
      <xdr:rowOff>0</xdr:rowOff>
    </xdr:from>
    <xdr:to>
      <xdr:col>3</xdr:col>
      <xdr:colOff>133350</xdr:colOff>
      <xdr:row>35</xdr:row>
      <xdr:rowOff>161925</xdr:rowOff>
    </xdr:to>
    <xdr:sp>
      <xdr:nvSpPr>
        <xdr:cNvPr id="11" name="Freeform 11"/>
        <xdr:cNvSpPr>
          <a:spLocks/>
        </xdr:cNvSpPr>
      </xdr:nvSpPr>
      <xdr:spPr>
        <a:xfrm>
          <a:off x="1847850" y="5419725"/>
          <a:ext cx="495300" cy="1257300"/>
        </a:xfrm>
        <a:custGeom>
          <a:pathLst>
            <a:path h="125" w="46">
              <a:moveTo>
                <a:pt x="46" y="0"/>
              </a:moveTo>
              <a:lnTo>
                <a:pt x="1" y="0"/>
              </a:lnTo>
              <a:lnTo>
                <a:pt x="0" y="1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30</xdr:row>
      <xdr:rowOff>123825</xdr:rowOff>
    </xdr:from>
    <xdr:to>
      <xdr:col>3</xdr:col>
      <xdr:colOff>133350</xdr:colOff>
      <xdr:row>35</xdr:row>
      <xdr:rowOff>152400</xdr:rowOff>
    </xdr:to>
    <xdr:sp>
      <xdr:nvSpPr>
        <xdr:cNvPr id="12" name="Freeform 12"/>
        <xdr:cNvSpPr>
          <a:spLocks/>
        </xdr:cNvSpPr>
      </xdr:nvSpPr>
      <xdr:spPr>
        <a:xfrm>
          <a:off x="1885950" y="5543550"/>
          <a:ext cx="457200" cy="1123950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1228725</xdr:colOff>
      <xdr:row>31</xdr:row>
      <xdr:rowOff>38100</xdr:rowOff>
    </xdr:from>
    <xdr:to>
      <xdr:col>3</xdr:col>
      <xdr:colOff>123825</xdr:colOff>
      <xdr:row>35</xdr:row>
      <xdr:rowOff>142875</xdr:rowOff>
    </xdr:to>
    <xdr:sp>
      <xdr:nvSpPr>
        <xdr:cNvPr id="13" name="Freeform 13"/>
        <xdr:cNvSpPr>
          <a:spLocks/>
        </xdr:cNvSpPr>
      </xdr:nvSpPr>
      <xdr:spPr>
        <a:xfrm>
          <a:off x="1933575" y="5676900"/>
          <a:ext cx="400050" cy="981075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1266825</xdr:colOff>
      <xdr:row>31</xdr:row>
      <xdr:rowOff>161925</xdr:rowOff>
    </xdr:from>
    <xdr:to>
      <xdr:col>3</xdr:col>
      <xdr:colOff>123825</xdr:colOff>
      <xdr:row>35</xdr:row>
      <xdr:rowOff>133350</xdr:rowOff>
    </xdr:to>
    <xdr:sp>
      <xdr:nvSpPr>
        <xdr:cNvPr id="14" name="Freeform 14"/>
        <xdr:cNvSpPr>
          <a:spLocks/>
        </xdr:cNvSpPr>
      </xdr:nvSpPr>
      <xdr:spPr>
        <a:xfrm>
          <a:off x="1971675" y="5800725"/>
          <a:ext cx="361950" cy="847725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32</xdr:row>
      <xdr:rowOff>85725</xdr:rowOff>
    </xdr:from>
    <xdr:to>
      <xdr:col>3</xdr:col>
      <xdr:colOff>123825</xdr:colOff>
      <xdr:row>35</xdr:row>
      <xdr:rowOff>133350</xdr:rowOff>
    </xdr:to>
    <xdr:sp>
      <xdr:nvSpPr>
        <xdr:cNvPr id="15" name="Freeform 15"/>
        <xdr:cNvSpPr>
          <a:spLocks/>
        </xdr:cNvSpPr>
      </xdr:nvSpPr>
      <xdr:spPr>
        <a:xfrm>
          <a:off x="2000250" y="5943600"/>
          <a:ext cx="333375" cy="704850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32</xdr:row>
      <xdr:rowOff>209550</xdr:rowOff>
    </xdr:from>
    <xdr:to>
      <xdr:col>3</xdr:col>
      <xdr:colOff>133350</xdr:colOff>
      <xdr:row>35</xdr:row>
      <xdr:rowOff>123825</xdr:rowOff>
    </xdr:to>
    <xdr:sp>
      <xdr:nvSpPr>
        <xdr:cNvPr id="16" name="Freeform 16"/>
        <xdr:cNvSpPr>
          <a:spLocks/>
        </xdr:cNvSpPr>
      </xdr:nvSpPr>
      <xdr:spPr>
        <a:xfrm>
          <a:off x="2028825" y="6067425"/>
          <a:ext cx="314325" cy="571500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33</xdr:row>
      <xdr:rowOff>104775</xdr:rowOff>
    </xdr:from>
    <xdr:to>
      <xdr:col>3</xdr:col>
      <xdr:colOff>123825</xdr:colOff>
      <xdr:row>35</xdr:row>
      <xdr:rowOff>133350</xdr:rowOff>
    </xdr:to>
    <xdr:sp>
      <xdr:nvSpPr>
        <xdr:cNvPr id="17" name="Freeform 17"/>
        <xdr:cNvSpPr>
          <a:spLocks/>
        </xdr:cNvSpPr>
      </xdr:nvSpPr>
      <xdr:spPr>
        <a:xfrm>
          <a:off x="2028825" y="6181725"/>
          <a:ext cx="304800" cy="466725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27</xdr:row>
      <xdr:rowOff>104775</xdr:rowOff>
    </xdr:from>
    <xdr:to>
      <xdr:col>4</xdr:col>
      <xdr:colOff>28575</xdr:colOff>
      <xdr:row>28</xdr:row>
      <xdr:rowOff>142875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733550" y="4953000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390525</xdr:colOff>
      <xdr:row>32</xdr:row>
      <xdr:rowOff>114300</xdr:rowOff>
    </xdr:from>
    <xdr:to>
      <xdr:col>2</xdr:col>
      <xdr:colOff>800100</xdr:colOff>
      <xdr:row>36</xdr:row>
      <xdr:rowOff>57150</xdr:rowOff>
    </xdr:to>
    <xdr:sp>
      <xdr:nvSpPr>
        <xdr:cNvPr id="19" name="Freeform 19"/>
        <xdr:cNvSpPr>
          <a:spLocks/>
        </xdr:cNvSpPr>
      </xdr:nvSpPr>
      <xdr:spPr>
        <a:xfrm>
          <a:off x="1095375" y="5972175"/>
          <a:ext cx="409575" cy="819150"/>
        </a:xfrm>
        <a:custGeom>
          <a:pathLst>
            <a:path h="264" w="459">
              <a:moveTo>
                <a:pt x="0" y="0"/>
              </a:moveTo>
              <a:lnTo>
                <a:pt x="126" y="0"/>
              </a:lnTo>
              <a:lnTo>
                <a:pt x="459" y="2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34</xdr:row>
      <xdr:rowOff>142875</xdr:rowOff>
    </xdr:from>
    <xdr:to>
      <xdr:col>3</xdr:col>
      <xdr:colOff>123825</xdr:colOff>
      <xdr:row>35</xdr:row>
      <xdr:rowOff>133350</xdr:rowOff>
    </xdr:to>
    <xdr:sp>
      <xdr:nvSpPr>
        <xdr:cNvPr id="20" name="Freeform 20"/>
        <xdr:cNvSpPr>
          <a:spLocks/>
        </xdr:cNvSpPr>
      </xdr:nvSpPr>
      <xdr:spPr>
        <a:xfrm>
          <a:off x="2047875" y="6438900"/>
          <a:ext cx="285750" cy="209550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34</xdr:row>
      <xdr:rowOff>9525</xdr:rowOff>
    </xdr:from>
    <xdr:to>
      <xdr:col>3</xdr:col>
      <xdr:colOff>133350</xdr:colOff>
      <xdr:row>35</xdr:row>
      <xdr:rowOff>123825</xdr:rowOff>
    </xdr:to>
    <xdr:sp>
      <xdr:nvSpPr>
        <xdr:cNvPr id="21" name="Freeform 21"/>
        <xdr:cNvSpPr>
          <a:spLocks/>
        </xdr:cNvSpPr>
      </xdr:nvSpPr>
      <xdr:spPr>
        <a:xfrm>
          <a:off x="2047875" y="6305550"/>
          <a:ext cx="295275" cy="333375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30</xdr:row>
      <xdr:rowOff>171450</xdr:rowOff>
    </xdr:from>
    <xdr:to>
      <xdr:col>2</xdr:col>
      <xdr:colOff>971550</xdr:colOff>
      <xdr:row>35</xdr:row>
      <xdr:rowOff>200025</xdr:rowOff>
    </xdr:to>
    <xdr:sp>
      <xdr:nvSpPr>
        <xdr:cNvPr id="22" name="Freeform 22"/>
        <xdr:cNvSpPr>
          <a:spLocks/>
        </xdr:cNvSpPr>
      </xdr:nvSpPr>
      <xdr:spPr>
        <a:xfrm>
          <a:off x="1285875" y="5591175"/>
          <a:ext cx="390525" cy="1123950"/>
        </a:xfrm>
        <a:custGeom>
          <a:pathLst>
            <a:path h="264" w="459">
              <a:moveTo>
                <a:pt x="0" y="0"/>
              </a:moveTo>
              <a:lnTo>
                <a:pt x="126" y="0"/>
              </a:lnTo>
              <a:lnTo>
                <a:pt x="459" y="2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876300</xdr:colOff>
      <xdr:row>39</xdr:row>
      <xdr:rowOff>200025</xdr:rowOff>
    </xdr:from>
    <xdr:ext cx="1019175" cy="704850"/>
    <xdr:sp>
      <xdr:nvSpPr>
        <xdr:cNvPr id="23" name="Text Box 23"/>
        <xdr:cNvSpPr txBox="1">
          <a:spLocks noChangeArrowheads="1"/>
        </xdr:cNvSpPr>
      </xdr:nvSpPr>
      <xdr:spPr>
        <a:xfrm>
          <a:off x="1581150" y="7591425"/>
          <a:ext cx="10191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63,023,000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3</xdr:col>
      <xdr:colOff>171450</xdr:colOff>
      <xdr:row>28</xdr:row>
      <xdr:rowOff>171450</xdr:rowOff>
    </xdr:from>
    <xdr:to>
      <xdr:col>4</xdr:col>
      <xdr:colOff>1809750</xdr:colOff>
      <xdr:row>36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381250" y="5210175"/>
          <a:ext cx="187642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0.5%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0.5%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0.5%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0</xdr:col>
      <xdr:colOff>66675</xdr:colOff>
      <xdr:row>38</xdr:row>
      <xdr:rowOff>114300</xdr:rowOff>
    </xdr:from>
    <xdr:to>
      <xdr:col>2</xdr:col>
      <xdr:colOff>47625</xdr:colOff>
      <xdr:row>40</xdr:row>
      <xdr:rowOff>114300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6675" y="7286625"/>
          <a:ext cx="685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交付金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4.4%</a:t>
          </a:r>
        </a:p>
      </xdr:txBody>
    </xdr:sp>
    <xdr:clientData/>
  </xdr:twoCellAnchor>
  <xdr:twoCellAnchor editAs="absolute">
    <xdr:from>
      <xdr:col>0</xdr:col>
      <xdr:colOff>9525</xdr:colOff>
      <xdr:row>35</xdr:row>
      <xdr:rowOff>66675</xdr:rowOff>
    </xdr:from>
    <xdr:to>
      <xdr:col>2</xdr:col>
      <xdr:colOff>314325</xdr:colOff>
      <xdr:row>36</xdr:row>
      <xdr:rowOff>180975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9525" y="6581775"/>
          <a:ext cx="1009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3.9%</a:t>
          </a:r>
        </a:p>
      </xdr:txBody>
    </xdr:sp>
    <xdr:clientData/>
  </xdr:twoCellAnchor>
  <xdr:twoCellAnchor editAs="absolute">
    <xdr:from>
      <xdr:col>1</xdr:col>
      <xdr:colOff>285750</xdr:colOff>
      <xdr:row>31</xdr:row>
      <xdr:rowOff>171450</xdr:rowOff>
    </xdr:from>
    <xdr:to>
      <xdr:col>2</xdr:col>
      <xdr:colOff>552450</xdr:colOff>
      <xdr:row>33</xdr:row>
      <xdr:rowOff>66675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61975" y="5810250"/>
          <a:ext cx="695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2.5%</a:t>
          </a:r>
        </a:p>
      </xdr:txBody>
    </xdr:sp>
    <xdr:clientData/>
  </xdr:twoCellAnchor>
  <xdr:twoCellAnchor editAs="absolute">
    <xdr:from>
      <xdr:col>1</xdr:col>
      <xdr:colOff>95250</xdr:colOff>
      <xdr:row>29</xdr:row>
      <xdr:rowOff>161925</xdr:rowOff>
    </xdr:from>
    <xdr:to>
      <xdr:col>2</xdr:col>
      <xdr:colOff>733425</xdr:colOff>
      <xdr:row>31</xdr:row>
      <xdr:rowOff>85725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371475" y="5391150"/>
          <a:ext cx="1066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2.0%</a:t>
          </a:r>
        </a:p>
      </xdr:txBody>
    </xdr:sp>
    <xdr:clientData/>
  </xdr:twoCellAnchor>
  <xdr:twoCellAnchor>
    <xdr:from>
      <xdr:col>2</xdr:col>
      <xdr:colOff>1314450</xdr:colOff>
      <xdr:row>35</xdr:row>
      <xdr:rowOff>123825</xdr:rowOff>
    </xdr:from>
    <xdr:to>
      <xdr:col>2</xdr:col>
      <xdr:colOff>1343025</xdr:colOff>
      <xdr:row>38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2019300" y="6638925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34</xdr:row>
      <xdr:rowOff>209550</xdr:rowOff>
    </xdr:from>
    <xdr:to>
      <xdr:col>5</xdr:col>
      <xdr:colOff>2076450</xdr:colOff>
      <xdr:row>48</xdr:row>
      <xdr:rowOff>161925</xdr:rowOff>
    </xdr:to>
    <xdr:graphicFrame>
      <xdr:nvGraphicFramePr>
        <xdr:cNvPr id="30" name="グラフ 30"/>
        <xdr:cNvGraphicFramePr/>
      </xdr:nvGraphicFramePr>
      <xdr:xfrm>
        <a:off x="3714750" y="6505575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76200</xdr:colOff>
      <xdr:row>39</xdr:row>
      <xdr:rowOff>200025</xdr:rowOff>
    </xdr:from>
    <xdr:ext cx="1019175" cy="704850"/>
    <xdr:sp>
      <xdr:nvSpPr>
        <xdr:cNvPr id="31" name="Text Box 31"/>
        <xdr:cNvSpPr txBox="1">
          <a:spLocks noChangeArrowheads="1"/>
        </xdr:cNvSpPr>
      </xdr:nvSpPr>
      <xdr:spPr>
        <a:xfrm>
          <a:off x="4629150" y="7591425"/>
          <a:ext cx="10191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63,023,000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5</xdr:col>
      <xdr:colOff>876300</xdr:colOff>
      <xdr:row>31</xdr:row>
      <xdr:rowOff>85725</xdr:rowOff>
    </xdr:from>
    <xdr:to>
      <xdr:col>6</xdr:col>
      <xdr:colOff>133350</xdr:colOff>
      <xdr:row>34</xdr:row>
      <xdr:rowOff>38100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429250" y="5724525"/>
          <a:ext cx="1362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区民費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4.5%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産業経済費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1.6%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議会費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1.0%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0.2%</a:t>
          </a:r>
        </a:p>
      </xdr:txBody>
    </xdr:sp>
    <xdr:clientData/>
  </xdr:twoCellAnchor>
  <xdr:twoCellAnchor editAs="absolute">
    <xdr:from>
      <xdr:col>2</xdr:col>
      <xdr:colOff>619125</xdr:colOff>
      <xdr:row>44</xdr:row>
      <xdr:rowOff>180975</xdr:rowOff>
    </xdr:from>
    <xdr:to>
      <xdr:col>2</xdr:col>
      <xdr:colOff>1438275</xdr:colOff>
      <xdr:row>46</xdr:row>
      <xdr:rowOff>123825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323975" y="866775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特別区交付金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23.0%</a:t>
          </a:r>
        </a:p>
      </xdr:txBody>
    </xdr:sp>
    <xdr:clientData/>
  </xdr:twoCellAnchor>
  <xdr:twoCellAnchor editAs="absolute">
    <xdr:from>
      <xdr:col>0</xdr:col>
      <xdr:colOff>133350</xdr:colOff>
      <xdr:row>36</xdr:row>
      <xdr:rowOff>190500</xdr:rowOff>
    </xdr:from>
    <xdr:to>
      <xdr:col>1</xdr:col>
      <xdr:colOff>419100</xdr:colOff>
      <xdr:row>38</xdr:row>
      <xdr:rowOff>85725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33350" y="6924675"/>
          <a:ext cx="561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繰入金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4.1%</a:t>
          </a:r>
        </a:p>
      </xdr:txBody>
    </xdr:sp>
    <xdr:clientData/>
  </xdr:twoCellAnchor>
  <xdr:twoCellAnchor editAs="absolute">
    <xdr:from>
      <xdr:col>4</xdr:col>
      <xdr:colOff>1400175</xdr:colOff>
      <xdr:row>39</xdr:row>
      <xdr:rowOff>123825</xdr:rowOff>
    </xdr:from>
    <xdr:to>
      <xdr:col>4</xdr:col>
      <xdr:colOff>2057400</xdr:colOff>
      <xdr:row>40</xdr:row>
      <xdr:rowOff>200025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3848100" y="7515225"/>
          <a:ext cx="657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都市整備費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5.4%</a:t>
          </a:r>
        </a:p>
      </xdr:txBody>
    </xdr:sp>
    <xdr:clientData/>
  </xdr:twoCellAnchor>
  <xdr:twoCellAnchor editAs="absolute">
    <xdr:from>
      <xdr:col>4</xdr:col>
      <xdr:colOff>1657350</xdr:colOff>
      <xdr:row>38</xdr:row>
      <xdr:rowOff>28575</xdr:rowOff>
    </xdr:from>
    <xdr:to>
      <xdr:col>5</xdr:col>
      <xdr:colOff>123825</xdr:colOff>
      <xdr:row>39</xdr:row>
      <xdr:rowOff>161925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4105275" y="7200900"/>
          <a:ext cx="571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衛生費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5.0%</a:t>
          </a:r>
        </a:p>
      </xdr:txBody>
    </xdr:sp>
    <xdr:clientData/>
  </xdr:twoCellAnchor>
  <xdr:twoCellAnchor editAs="absolute">
    <xdr:from>
      <xdr:col>4</xdr:col>
      <xdr:colOff>1876425</xdr:colOff>
      <xdr:row>36</xdr:row>
      <xdr:rowOff>200025</xdr:rowOff>
    </xdr:from>
    <xdr:to>
      <xdr:col>5</xdr:col>
      <xdr:colOff>257175</xdr:colOff>
      <xdr:row>38</xdr:row>
      <xdr:rowOff>85725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4324350" y="6934200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土木費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4.8%</a:t>
          </a:r>
        </a:p>
      </xdr:txBody>
    </xdr:sp>
    <xdr:clientData/>
  </xdr:twoCellAnchor>
  <xdr:twoCellAnchor>
    <xdr:from>
      <xdr:col>5</xdr:col>
      <xdr:colOff>219075</xdr:colOff>
      <xdr:row>31</xdr:row>
      <xdr:rowOff>161925</xdr:rowOff>
    </xdr:from>
    <xdr:to>
      <xdr:col>5</xdr:col>
      <xdr:colOff>847725</xdr:colOff>
      <xdr:row>36</xdr:row>
      <xdr:rowOff>0</xdr:rowOff>
    </xdr:to>
    <xdr:sp>
      <xdr:nvSpPr>
        <xdr:cNvPr id="38" name="Freeform 38"/>
        <xdr:cNvSpPr>
          <a:spLocks/>
        </xdr:cNvSpPr>
      </xdr:nvSpPr>
      <xdr:spPr>
        <a:xfrm>
          <a:off x="4772025" y="5800725"/>
          <a:ext cx="628650" cy="9334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38100</xdr:colOff>
      <xdr:row>33</xdr:row>
      <xdr:rowOff>38100</xdr:rowOff>
    </xdr:from>
    <xdr:to>
      <xdr:col>2</xdr:col>
      <xdr:colOff>247650</xdr:colOff>
      <xdr:row>35</xdr:row>
      <xdr:rowOff>9525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314325" y="6115050"/>
          <a:ext cx="6381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2.6%</a:t>
          </a:r>
        </a:p>
      </xdr:txBody>
    </xdr:sp>
    <xdr:clientData/>
  </xdr:twoCellAnchor>
  <xdr:twoCellAnchor>
    <xdr:from>
      <xdr:col>1</xdr:col>
      <xdr:colOff>285750</xdr:colOff>
      <xdr:row>39</xdr:row>
      <xdr:rowOff>85725</xdr:rowOff>
    </xdr:from>
    <xdr:to>
      <xdr:col>2</xdr:col>
      <xdr:colOff>133350</xdr:colOff>
      <xdr:row>40</xdr:row>
      <xdr:rowOff>0</xdr:rowOff>
    </xdr:to>
    <xdr:sp>
      <xdr:nvSpPr>
        <xdr:cNvPr id="40" name="Freeform 40"/>
        <xdr:cNvSpPr>
          <a:spLocks/>
        </xdr:cNvSpPr>
      </xdr:nvSpPr>
      <xdr:spPr>
        <a:xfrm>
          <a:off x="561975" y="7477125"/>
          <a:ext cx="276225" cy="133350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1390650</xdr:colOff>
      <xdr:row>41</xdr:row>
      <xdr:rowOff>38100</xdr:rowOff>
    </xdr:from>
    <xdr:to>
      <xdr:col>4</xdr:col>
      <xdr:colOff>2085975</xdr:colOff>
      <xdr:row>42</xdr:row>
      <xdr:rowOff>85725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3838575" y="78676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5.9%</a:t>
          </a:r>
        </a:p>
      </xdr:txBody>
    </xdr:sp>
    <xdr:clientData/>
  </xdr:twoCellAnchor>
  <xdr:twoCellAnchor editAs="absolute">
    <xdr:from>
      <xdr:col>2</xdr:col>
      <xdr:colOff>85725</xdr:colOff>
      <xdr:row>41</xdr:row>
      <xdr:rowOff>114300</xdr:rowOff>
    </xdr:from>
    <xdr:to>
      <xdr:col>2</xdr:col>
      <xdr:colOff>723900</xdr:colOff>
      <xdr:row>43</xdr:row>
      <xdr:rowOff>9525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790575" y="7943850"/>
          <a:ext cx="638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国庫支出金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8.2%</a:t>
          </a:r>
        </a:p>
      </xdr:txBody>
    </xdr:sp>
    <xdr:clientData/>
  </xdr:twoCellAnchor>
  <xdr:twoCellAnchor editAs="absolute">
    <xdr:from>
      <xdr:col>4</xdr:col>
      <xdr:colOff>1419225</xdr:colOff>
      <xdr:row>42</xdr:row>
      <xdr:rowOff>171450</xdr:rowOff>
    </xdr:from>
    <xdr:to>
      <xdr:col>5</xdr:col>
      <xdr:colOff>9525</xdr:colOff>
      <xdr:row>44</xdr:row>
      <xdr:rowOff>0</xdr:rowOff>
    </xdr:to>
    <xdr:sp>
      <xdr:nvSpPr>
        <xdr:cNvPr id="43" name="Text Box 45"/>
        <xdr:cNvSpPr txBox="1">
          <a:spLocks noChangeArrowheads="1"/>
        </xdr:cNvSpPr>
      </xdr:nvSpPr>
      <xdr:spPr>
        <a:xfrm>
          <a:off x="3867150" y="822007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資源環境費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6.1%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142875</xdr:colOff>
      <xdr:row>17</xdr:row>
      <xdr:rowOff>0</xdr:rowOff>
    </xdr:from>
    <xdr:to>
      <xdr:col>9</xdr:col>
      <xdr:colOff>333375</xdr:colOff>
      <xdr:row>23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25146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142875</xdr:colOff>
      <xdr:row>21</xdr:row>
      <xdr:rowOff>142875</xdr:rowOff>
    </xdr:from>
    <xdr:to>
      <xdr:col>9</xdr:col>
      <xdr:colOff>333375</xdr:colOff>
      <xdr:row>28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260985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95250</xdr:colOff>
      <xdr:row>13</xdr:row>
      <xdr:rowOff>171450</xdr:rowOff>
    </xdr:from>
    <xdr:to>
      <xdr:col>17</xdr:col>
      <xdr:colOff>333375</xdr:colOff>
      <xdr:row>18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15150" y="260985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228600</xdr:colOff>
      <xdr:row>15</xdr:row>
      <xdr:rowOff>95250</xdr:rowOff>
    </xdr:from>
    <xdr:to>
      <xdr:col>9</xdr:col>
      <xdr:colOff>333375</xdr:colOff>
      <xdr:row>20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259080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228600</xdr:colOff>
      <xdr:row>13</xdr:row>
      <xdr:rowOff>123825</xdr:rowOff>
    </xdr:from>
    <xdr:to>
      <xdr:col>9</xdr:col>
      <xdr:colOff>333375</xdr:colOff>
      <xdr:row>17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259080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590550</xdr:colOff>
      <xdr:row>14</xdr:row>
      <xdr:rowOff>133350</xdr:rowOff>
    </xdr:from>
    <xdr:to>
      <xdr:col>7</xdr:col>
      <xdr:colOff>333375</xdr:colOff>
      <xdr:row>19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24675" y="257175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8" customWidth="1"/>
    <col min="17" max="16384" width="15.625" style="8" customWidth="1"/>
  </cols>
  <sheetData>
    <row r="1" spans="1:9" ht="14.25" customHeight="1">
      <c r="A1" s="352"/>
      <c r="B1" s="352"/>
      <c r="C1" s="352"/>
      <c r="D1" s="352"/>
      <c r="E1" s="352"/>
      <c r="F1" s="352"/>
      <c r="G1" s="353"/>
      <c r="H1" s="353"/>
      <c r="I1" s="353"/>
    </row>
    <row r="2" ht="14.25" customHeight="1">
      <c r="G2" s="353"/>
    </row>
    <row r="3" spans="1:6" ht="15" customHeight="1">
      <c r="A3" s="354"/>
      <c r="B3" s="355"/>
      <c r="C3" s="65"/>
      <c r="D3" s="65"/>
      <c r="E3" s="65"/>
      <c r="F3" s="19"/>
    </row>
    <row r="4" spans="1:6" ht="15" customHeight="1">
      <c r="A4" s="49"/>
      <c r="B4" s="49"/>
      <c r="C4" s="49"/>
      <c r="D4" s="49"/>
      <c r="E4" s="49"/>
      <c r="F4" s="49"/>
    </row>
    <row r="5" spans="1:6" ht="15" customHeight="1">
      <c r="A5" s="49"/>
      <c r="B5" s="49"/>
      <c r="C5" s="49"/>
      <c r="D5" s="49"/>
      <c r="E5" s="49"/>
      <c r="F5" s="49"/>
    </row>
    <row r="6" spans="1:6" ht="15" customHeight="1">
      <c r="A6" s="49"/>
      <c r="B6" s="225"/>
      <c r="C6" s="225"/>
      <c r="D6" s="225"/>
      <c r="E6" s="225"/>
      <c r="F6" s="356"/>
    </row>
    <row r="7" spans="1:6" ht="15" customHeight="1">
      <c r="A7" s="49"/>
      <c r="B7" s="225"/>
      <c r="C7" s="225"/>
      <c r="D7" s="225"/>
      <c r="E7" s="225"/>
      <c r="F7" s="225"/>
    </row>
    <row r="8" spans="1:6" ht="15" customHeight="1">
      <c r="A8" s="49"/>
      <c r="B8" s="225"/>
      <c r="C8" s="225"/>
      <c r="D8" s="225"/>
      <c r="E8" s="225"/>
      <c r="F8" s="356"/>
    </row>
    <row r="9" spans="1:6" ht="15" customHeight="1">
      <c r="A9" s="49"/>
      <c r="B9" s="225"/>
      <c r="C9" s="225"/>
      <c r="D9" s="225"/>
      <c r="E9" s="225"/>
      <c r="F9" s="225"/>
    </row>
    <row r="10" spans="1:6" ht="15" customHeight="1">
      <c r="A10" s="49"/>
      <c r="B10" s="225"/>
      <c r="C10" s="225"/>
      <c r="D10" s="225"/>
      <c r="E10" s="225"/>
      <c r="F10" s="225"/>
    </row>
    <row r="11" spans="1:6" ht="15" customHeight="1">
      <c r="A11" s="357"/>
      <c r="B11" s="225"/>
      <c r="C11" s="225"/>
      <c r="D11" s="225"/>
      <c r="E11" s="225"/>
      <c r="F11" s="225"/>
    </row>
    <row r="12" spans="1:6" ht="15" customHeight="1">
      <c r="A12" s="357"/>
      <c r="B12" s="225"/>
      <c r="C12" s="225"/>
      <c r="D12" s="225"/>
      <c r="E12" s="225"/>
      <c r="F12" s="225"/>
    </row>
    <row r="13" spans="1:6" ht="15" customHeight="1">
      <c r="A13" s="357"/>
      <c r="B13" s="225"/>
      <c r="C13" s="225"/>
      <c r="D13" s="225"/>
      <c r="E13" s="225"/>
      <c r="F13" s="225"/>
    </row>
    <row r="14" spans="1:10" ht="45" customHeight="1">
      <c r="A14" s="430" t="s">
        <v>122</v>
      </c>
      <c r="B14" s="430"/>
      <c r="C14" s="430"/>
      <c r="D14" s="430"/>
      <c r="E14" s="430"/>
      <c r="F14" s="430"/>
      <c r="G14" s="358"/>
      <c r="H14" s="358"/>
      <c r="I14" s="358"/>
      <c r="J14" s="358"/>
    </row>
    <row r="15" spans="1:6" ht="15" customHeight="1">
      <c r="A15" s="357"/>
      <c r="B15" s="225"/>
      <c r="C15" s="225"/>
      <c r="D15" s="225"/>
      <c r="E15" s="225"/>
      <c r="F15" s="225"/>
    </row>
    <row r="16" spans="1:6" ht="15" customHeight="1">
      <c r="A16" s="357"/>
      <c r="B16" s="225"/>
      <c r="C16" s="225"/>
      <c r="D16" s="225"/>
      <c r="E16" s="225"/>
      <c r="F16" s="225"/>
    </row>
    <row r="17" spans="1:6" ht="15" customHeight="1">
      <c r="A17" s="357"/>
      <c r="B17" s="225"/>
      <c r="C17" s="225"/>
      <c r="D17" s="225"/>
      <c r="E17" s="225"/>
      <c r="F17" s="225"/>
    </row>
    <row r="18" spans="1:6" ht="15" customHeight="1">
      <c r="A18" s="357"/>
      <c r="B18" s="225"/>
      <c r="C18" s="225"/>
      <c r="D18" s="225"/>
      <c r="E18" s="225"/>
      <c r="F18" s="225"/>
    </row>
    <row r="19" spans="1:6" ht="15" customHeight="1">
      <c r="A19" s="357"/>
      <c r="B19" s="225"/>
      <c r="C19" s="225"/>
      <c r="D19" s="225"/>
      <c r="E19" s="225"/>
      <c r="F19" s="225"/>
    </row>
    <row r="20" spans="1:6" ht="15" customHeight="1">
      <c r="A20" s="49"/>
      <c r="B20" s="225"/>
      <c r="C20" s="225"/>
      <c r="D20" s="225"/>
      <c r="E20" s="225"/>
      <c r="F20" s="225"/>
    </row>
    <row r="21" spans="1:6" ht="15" customHeight="1">
      <c r="A21" s="357"/>
      <c r="B21" s="225"/>
      <c r="C21" s="225"/>
      <c r="D21" s="225"/>
      <c r="E21" s="225"/>
      <c r="F21" s="225"/>
    </row>
    <row r="22" spans="1:6" ht="15" customHeight="1">
      <c r="A22" s="357"/>
      <c r="B22" s="225"/>
      <c r="C22" s="225"/>
      <c r="D22" s="225"/>
      <c r="E22" s="225"/>
      <c r="F22" s="225"/>
    </row>
    <row r="23" spans="1:6" ht="15" customHeight="1">
      <c r="A23" s="357"/>
      <c r="B23" s="225"/>
      <c r="C23" s="225"/>
      <c r="D23" s="225"/>
      <c r="E23" s="225"/>
      <c r="F23" s="225"/>
    </row>
    <row r="24" spans="1:6" ht="15" customHeight="1">
      <c r="A24" s="357"/>
      <c r="B24" s="225"/>
      <c r="C24" s="225"/>
      <c r="D24" s="225"/>
      <c r="E24" s="225"/>
      <c r="F24" s="225"/>
    </row>
    <row r="25" spans="1:6" ht="15" customHeight="1">
      <c r="A25" s="357"/>
      <c r="B25" s="225"/>
      <c r="C25" s="225"/>
      <c r="D25" s="225"/>
      <c r="E25" s="225"/>
      <c r="F25" s="225"/>
    </row>
    <row r="26" spans="1:6" ht="15" customHeight="1">
      <c r="A26" s="49"/>
      <c r="B26" s="225"/>
      <c r="C26" s="225"/>
      <c r="D26" s="225"/>
      <c r="E26" s="225"/>
      <c r="F26" s="225"/>
    </row>
    <row r="27" spans="1:6" ht="15" customHeight="1">
      <c r="A27" s="357"/>
      <c r="B27" s="225"/>
      <c r="C27" s="225"/>
      <c r="D27" s="225"/>
      <c r="E27" s="225"/>
      <c r="F27" s="225"/>
    </row>
    <row r="28" spans="1:6" ht="15" customHeight="1">
      <c r="A28" s="357"/>
      <c r="B28" s="225"/>
      <c r="C28" s="225"/>
      <c r="D28" s="225"/>
      <c r="E28" s="225"/>
      <c r="F28" s="225"/>
    </row>
    <row r="29" spans="1:6" ht="15" customHeight="1">
      <c r="A29" s="357"/>
      <c r="B29" s="225"/>
      <c r="C29" s="225"/>
      <c r="D29" s="225"/>
      <c r="E29" s="225"/>
      <c r="F29" s="225"/>
    </row>
    <row r="30" spans="1:6" ht="15" customHeight="1">
      <c r="A30" s="49"/>
      <c r="B30" s="225"/>
      <c r="C30" s="225"/>
      <c r="D30" s="225"/>
      <c r="E30" s="225"/>
      <c r="F30" s="225"/>
    </row>
    <row r="31" spans="1:6" ht="15" customHeight="1">
      <c r="A31" s="357"/>
      <c r="B31" s="225"/>
      <c r="C31" s="225"/>
      <c r="D31" s="225"/>
      <c r="E31" s="225"/>
      <c r="F31" s="225"/>
    </row>
    <row r="32" spans="1:6" ht="15" customHeight="1">
      <c r="A32" s="49"/>
      <c r="B32" s="225"/>
      <c r="C32" s="225"/>
      <c r="D32" s="225"/>
      <c r="E32" s="225"/>
      <c r="F32" s="225"/>
    </row>
    <row r="33" spans="1:6" ht="15" customHeight="1">
      <c r="A33" s="357"/>
      <c r="B33" s="225"/>
      <c r="C33" s="225"/>
      <c r="D33" s="225"/>
      <c r="E33" s="225"/>
      <c r="F33" s="225"/>
    </row>
    <row r="34" spans="1:6" ht="15" customHeight="1">
      <c r="A34" s="357"/>
      <c r="B34" s="225"/>
      <c r="C34" s="225"/>
      <c r="D34" s="225"/>
      <c r="E34" s="225"/>
      <c r="F34" s="225"/>
    </row>
    <row r="35" spans="1:6" ht="15" customHeight="1">
      <c r="A35" s="357"/>
      <c r="B35" s="225"/>
      <c r="C35" s="225"/>
      <c r="D35" s="225"/>
      <c r="E35" s="225"/>
      <c r="F35" s="225"/>
    </row>
    <row r="36" spans="1:6" ht="15" customHeight="1">
      <c r="A36" s="357"/>
      <c r="B36" s="225"/>
      <c r="C36" s="225"/>
      <c r="D36" s="225"/>
      <c r="E36" s="225"/>
      <c r="F36" s="225"/>
    </row>
    <row r="37" spans="1:6" ht="15" customHeight="1">
      <c r="A37" s="357"/>
      <c r="B37" s="225"/>
      <c r="C37" s="225"/>
      <c r="D37" s="225"/>
      <c r="E37" s="225"/>
      <c r="F37" s="225"/>
    </row>
    <row r="38" spans="1:6" ht="15" customHeight="1">
      <c r="A38" s="49"/>
      <c r="B38" s="225"/>
      <c r="C38" s="225"/>
      <c r="D38" s="225"/>
      <c r="E38" s="225"/>
      <c r="F38" s="225"/>
    </row>
    <row r="39" spans="1:6" ht="15" customHeight="1">
      <c r="A39" s="357"/>
      <c r="B39" s="225"/>
      <c r="C39" s="225"/>
      <c r="D39" s="225"/>
      <c r="E39" s="225"/>
      <c r="F39" s="225"/>
    </row>
    <row r="40" spans="1:6" ht="15" customHeight="1">
      <c r="A40" s="357"/>
      <c r="B40" s="225"/>
      <c r="C40" s="225"/>
      <c r="D40" s="225"/>
      <c r="E40" s="225"/>
      <c r="F40" s="225"/>
    </row>
    <row r="41" spans="1:6" ht="15" customHeight="1">
      <c r="A41" s="357"/>
      <c r="B41" s="225"/>
      <c r="C41" s="225"/>
      <c r="D41" s="225"/>
      <c r="E41" s="225"/>
      <c r="F41" s="225"/>
    </row>
    <row r="42" spans="1:6" ht="15" customHeight="1">
      <c r="A42" s="357"/>
      <c r="B42" s="225"/>
      <c r="C42" s="225"/>
      <c r="D42" s="225"/>
      <c r="E42" s="225"/>
      <c r="F42" s="225"/>
    </row>
    <row r="43" spans="1:6" ht="15" customHeight="1">
      <c r="A43" s="357"/>
      <c r="B43" s="225"/>
      <c r="C43" s="225"/>
      <c r="D43" s="225"/>
      <c r="E43" s="225"/>
      <c r="F43" s="225"/>
    </row>
    <row r="44" spans="1:6" ht="15" customHeight="1">
      <c r="A44" s="49"/>
      <c r="B44" s="225"/>
      <c r="C44" s="225"/>
      <c r="D44" s="225"/>
      <c r="E44" s="225"/>
      <c r="F44" s="225"/>
    </row>
    <row r="45" spans="1:6" ht="15" customHeight="1">
      <c r="A45" s="357"/>
      <c r="B45" s="225"/>
      <c r="C45" s="225"/>
      <c r="D45" s="225"/>
      <c r="E45" s="225"/>
      <c r="F45" s="225"/>
    </row>
    <row r="46" spans="1:6" ht="15" customHeight="1">
      <c r="A46" s="357"/>
      <c r="B46" s="225"/>
      <c r="C46" s="225"/>
      <c r="D46" s="225"/>
      <c r="E46" s="225"/>
      <c r="F46" s="225"/>
    </row>
    <row r="47" spans="1:6" ht="15" customHeight="1">
      <c r="A47" s="357"/>
      <c r="B47" s="225"/>
      <c r="C47" s="225"/>
      <c r="D47" s="225"/>
      <c r="E47" s="225"/>
      <c r="F47" s="225"/>
    </row>
    <row r="48" spans="1:6" ht="15" customHeight="1">
      <c r="A48" s="357"/>
      <c r="B48" s="225"/>
      <c r="C48" s="225"/>
      <c r="D48" s="225"/>
      <c r="E48" s="225"/>
      <c r="F48" s="225"/>
    </row>
    <row r="49" spans="1:6" ht="15" customHeight="1">
      <c r="A49" s="357"/>
      <c r="B49" s="225"/>
      <c r="C49" s="225"/>
      <c r="D49" s="225"/>
      <c r="E49" s="225"/>
      <c r="F49" s="225"/>
    </row>
    <row r="50" spans="1:6" ht="15" customHeight="1">
      <c r="A50" s="49"/>
      <c r="B50" s="225"/>
      <c r="C50" s="225"/>
      <c r="D50" s="225"/>
      <c r="E50" s="225"/>
      <c r="F50" s="225"/>
    </row>
    <row r="51" spans="1:6" ht="15" customHeight="1">
      <c r="A51" s="357"/>
      <c r="B51" s="219"/>
      <c r="C51" s="219"/>
      <c r="D51" s="219"/>
      <c r="E51" s="219"/>
      <c r="F51" s="219"/>
    </row>
    <row r="52" spans="1:6" ht="13.5">
      <c r="A52" s="355"/>
      <c r="B52" s="65"/>
      <c r="C52" s="65"/>
      <c r="D52" s="65"/>
      <c r="E52" s="65"/>
      <c r="F52" s="65"/>
    </row>
    <row r="53" spans="1:6" ht="13.5">
      <c r="A53" s="355"/>
      <c r="B53" s="65"/>
      <c r="C53" s="65"/>
      <c r="D53" s="65"/>
      <c r="E53" s="65"/>
      <c r="F53" s="65"/>
    </row>
    <row r="54" spans="1:6" ht="13.5">
      <c r="A54" s="62"/>
      <c r="B54" s="65"/>
      <c r="C54" s="65"/>
      <c r="D54" s="65"/>
      <c r="E54" s="65"/>
      <c r="F54" s="65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5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K31" sqref="K31"/>
    </sheetView>
  </sheetViews>
  <sheetFormatPr defaultColWidth="15.625" defaultRowHeight="13.5"/>
  <cols>
    <col min="1" max="1" width="0.875" style="8" customWidth="1"/>
    <col min="2" max="2" width="5.625" style="8" customWidth="1"/>
    <col min="3" max="3" width="23.125" style="8" customWidth="1"/>
    <col min="4" max="4" width="0.875" style="8" customWidth="1"/>
    <col min="5" max="5" width="17.375" style="8" customWidth="1"/>
    <col min="6" max="6" width="11.125" style="8" customWidth="1"/>
    <col min="7" max="7" width="17.375" style="8" customWidth="1"/>
    <col min="8" max="8" width="11.125" style="8" customWidth="1"/>
    <col min="9" max="9" width="7.375" style="8" customWidth="1"/>
    <col min="10" max="10" width="9.375" style="8" customWidth="1"/>
    <col min="11" max="11" width="8.375" style="8" customWidth="1"/>
    <col min="12" max="12" width="4.125" style="8" customWidth="1"/>
    <col min="13" max="13" width="18.25390625" style="8" customWidth="1"/>
    <col min="14" max="14" width="13.875" style="8" customWidth="1"/>
    <col min="15" max="16384" width="15.625" style="8" customWidth="1"/>
  </cols>
  <sheetData>
    <row r="1" spans="1:12" ht="14.25">
      <c r="A1" s="431" t="s">
        <v>157</v>
      </c>
      <c r="B1" s="431"/>
      <c r="C1" s="431"/>
      <c r="D1" s="431"/>
      <c r="E1" s="431"/>
      <c r="F1" s="431"/>
      <c r="G1" s="431"/>
      <c r="H1" s="431"/>
      <c r="I1" s="3"/>
      <c r="J1" s="3"/>
      <c r="K1" s="3"/>
      <c r="L1" s="3"/>
    </row>
    <row r="2" spans="1:8" ht="13.5" customHeight="1">
      <c r="A2" s="6"/>
      <c r="B2" s="6"/>
      <c r="C2" s="6"/>
      <c r="D2" s="6"/>
      <c r="E2" s="6"/>
      <c r="F2" s="6"/>
      <c r="G2" s="6"/>
      <c r="H2" s="6"/>
    </row>
    <row r="3" spans="2:13" ht="13.5" customHeight="1" thickBot="1">
      <c r="B3" s="40" t="s">
        <v>144</v>
      </c>
      <c r="M3" s="19"/>
    </row>
    <row r="4" spans="1:13" ht="15" customHeight="1">
      <c r="A4" s="41"/>
      <c r="B4" s="436" t="s">
        <v>224</v>
      </c>
      <c r="C4" s="436"/>
      <c r="D4" s="42"/>
      <c r="E4" s="438" t="s">
        <v>123</v>
      </c>
      <c r="F4" s="439"/>
      <c r="G4" s="438" t="s">
        <v>14</v>
      </c>
      <c r="H4" s="439"/>
      <c r="M4" s="19"/>
    </row>
    <row r="5" spans="1:13" ht="15" customHeight="1">
      <c r="A5" s="43"/>
      <c r="B5" s="44" t="s">
        <v>225</v>
      </c>
      <c r="C5" s="45" t="s">
        <v>226</v>
      </c>
      <c r="D5" s="46"/>
      <c r="E5" s="47" t="s">
        <v>139</v>
      </c>
      <c r="F5" s="48" t="s">
        <v>228</v>
      </c>
      <c r="G5" s="47" t="s">
        <v>139</v>
      </c>
      <c r="H5" s="48" t="s">
        <v>228</v>
      </c>
      <c r="M5" s="19"/>
    </row>
    <row r="6" spans="1:13" ht="10.5" customHeight="1">
      <c r="A6" s="18"/>
      <c r="B6" s="18"/>
      <c r="C6" s="49"/>
      <c r="D6" s="50"/>
      <c r="E6" s="17" t="s">
        <v>216</v>
      </c>
      <c r="F6" s="17" t="s">
        <v>229</v>
      </c>
      <c r="G6" s="17" t="s">
        <v>216</v>
      </c>
      <c r="H6" s="17" t="s">
        <v>229</v>
      </c>
      <c r="I6" s="51"/>
      <c r="J6" s="52"/>
      <c r="K6" s="13"/>
      <c r="L6" s="49"/>
      <c r="M6" s="53"/>
    </row>
    <row r="7" spans="1:13" ht="12.75" customHeight="1">
      <c r="A7" s="54"/>
      <c r="C7" s="5" t="s">
        <v>15</v>
      </c>
      <c r="D7" s="162"/>
      <c r="E7" s="18">
        <f>E8+E10+E18+E24+E26+E33+E36+E39+E43+E46+E52+E57</f>
        <v>70051715</v>
      </c>
      <c r="F7" s="195">
        <v>100</v>
      </c>
      <c r="G7" s="18">
        <f>G8+G10+G18+G24+G26+G33+G36+G39+G43+G46+G52+G57</f>
        <v>68561460</v>
      </c>
      <c r="H7" s="195">
        <f>SUM(H8:H58)</f>
        <v>100</v>
      </c>
      <c r="I7" s="56"/>
      <c r="J7" s="13"/>
      <c r="K7" s="20"/>
      <c r="L7" s="57"/>
      <c r="M7" s="53"/>
    </row>
    <row r="8" spans="1:13" ht="12.75" customHeight="1">
      <c r="A8" s="21"/>
      <c r="B8" s="434" t="s">
        <v>275</v>
      </c>
      <c r="C8" s="434"/>
      <c r="D8" s="71"/>
      <c r="E8" s="18">
        <f>SUM(E9)</f>
        <v>591185</v>
      </c>
      <c r="F8" s="195">
        <v>0.8</v>
      </c>
      <c r="G8" s="18">
        <f>SUM(G9)</f>
        <v>597263</v>
      </c>
      <c r="H8" s="195">
        <v>0.9</v>
      </c>
      <c r="I8" s="51"/>
      <c r="J8" s="52"/>
      <c r="K8" s="19"/>
      <c r="L8" s="51"/>
      <c r="M8" s="53"/>
    </row>
    <row r="9" spans="1:13" ht="12.75" customHeight="1">
      <c r="A9" s="23"/>
      <c r="C9" s="4" t="s">
        <v>275</v>
      </c>
      <c r="D9" s="162"/>
      <c r="E9" s="25">
        <v>591185</v>
      </c>
      <c r="F9" s="196"/>
      <c r="G9" s="25">
        <v>597263</v>
      </c>
      <c r="H9" s="196"/>
      <c r="I9" s="56"/>
      <c r="J9" s="13"/>
      <c r="K9" s="20"/>
      <c r="L9" s="57"/>
      <c r="M9" s="53"/>
    </row>
    <row r="10" spans="1:13" ht="12.75" customHeight="1">
      <c r="A10" s="19"/>
      <c r="B10" s="434" t="s">
        <v>276</v>
      </c>
      <c r="C10" s="434"/>
      <c r="D10" s="71"/>
      <c r="E10" s="18">
        <f>SUM(E11:E17)</f>
        <v>9383862</v>
      </c>
      <c r="F10" s="195">
        <v>13.4</v>
      </c>
      <c r="G10" s="18">
        <f>SUM(G11:G17)</f>
        <v>9490907</v>
      </c>
      <c r="H10" s="195">
        <v>13.8</v>
      </c>
      <c r="I10" s="51"/>
      <c r="J10" s="13"/>
      <c r="K10" s="19"/>
      <c r="L10" s="51"/>
      <c r="M10" s="53"/>
    </row>
    <row r="11" spans="1:13" ht="12.75" customHeight="1">
      <c r="A11" s="21"/>
      <c r="C11" s="4" t="s">
        <v>277</v>
      </c>
      <c r="D11" s="69"/>
      <c r="E11" s="25">
        <v>5427175</v>
      </c>
      <c r="F11" s="196"/>
      <c r="G11" s="25">
        <v>5010358</v>
      </c>
      <c r="H11" s="196"/>
      <c r="I11" s="59"/>
      <c r="J11" s="52"/>
      <c r="K11" s="23"/>
      <c r="L11" s="60"/>
      <c r="M11" s="53"/>
    </row>
    <row r="12" spans="1:13" ht="12.75" customHeight="1">
      <c r="A12" s="23"/>
      <c r="C12" s="4" t="s">
        <v>278</v>
      </c>
      <c r="D12" s="69"/>
      <c r="E12" s="25">
        <v>844066</v>
      </c>
      <c r="F12" s="196"/>
      <c r="G12" s="25">
        <v>1086006</v>
      </c>
      <c r="H12" s="196"/>
      <c r="I12" s="51"/>
      <c r="J12" s="13"/>
      <c r="K12" s="34"/>
      <c r="L12" s="61"/>
      <c r="M12" s="53"/>
    </row>
    <row r="13" spans="1:14" ht="12.75" customHeight="1">
      <c r="A13" s="19"/>
      <c r="C13" s="4" t="s">
        <v>279</v>
      </c>
      <c r="D13" s="69"/>
      <c r="E13" s="25">
        <v>591330</v>
      </c>
      <c r="F13" s="196"/>
      <c r="G13" s="25">
        <v>723685</v>
      </c>
      <c r="H13" s="196"/>
      <c r="I13" s="59"/>
      <c r="J13" s="13"/>
      <c r="K13" s="19"/>
      <c r="L13" s="51"/>
      <c r="M13" s="62"/>
      <c r="N13" s="63"/>
    </row>
    <row r="14" spans="1:14" ht="12.75" customHeight="1">
      <c r="A14" s="21"/>
      <c r="C14" s="4" t="s">
        <v>280</v>
      </c>
      <c r="D14" s="69"/>
      <c r="E14" s="25">
        <v>371947</v>
      </c>
      <c r="F14" s="196"/>
      <c r="G14" s="25">
        <v>280565</v>
      </c>
      <c r="H14" s="196"/>
      <c r="I14" s="51"/>
      <c r="J14" s="52"/>
      <c r="K14" s="23"/>
      <c r="L14" s="60"/>
      <c r="M14" s="62"/>
      <c r="N14" s="63"/>
    </row>
    <row r="15" spans="1:14" ht="12.75" customHeight="1">
      <c r="A15" s="23"/>
      <c r="C15" s="4" t="s">
        <v>281</v>
      </c>
      <c r="D15" s="69"/>
      <c r="E15" s="25">
        <v>304509</v>
      </c>
      <c r="F15" s="196"/>
      <c r="G15" s="25">
        <v>72435</v>
      </c>
      <c r="H15" s="196"/>
      <c r="I15" s="59"/>
      <c r="J15" s="13"/>
      <c r="K15" s="19"/>
      <c r="L15" s="51"/>
      <c r="M15" s="65"/>
      <c r="N15" s="63"/>
    </row>
    <row r="16" spans="1:14" ht="12.75" customHeight="1">
      <c r="A16" s="23"/>
      <c r="C16" s="4" t="s">
        <v>282</v>
      </c>
      <c r="D16" s="160"/>
      <c r="E16" s="25">
        <v>70537</v>
      </c>
      <c r="F16" s="196"/>
      <c r="G16" s="25">
        <v>71497</v>
      </c>
      <c r="H16" s="196"/>
      <c r="I16" s="51"/>
      <c r="J16" s="13"/>
      <c r="K16" s="23"/>
      <c r="L16" s="60"/>
      <c r="M16" s="65"/>
      <c r="N16" s="63"/>
    </row>
    <row r="17" spans="1:12" ht="12.75" customHeight="1">
      <c r="A17" s="19"/>
      <c r="C17" s="4" t="s">
        <v>283</v>
      </c>
      <c r="D17" s="69"/>
      <c r="E17" s="25">
        <v>1774298</v>
      </c>
      <c r="F17" s="196"/>
      <c r="G17" s="25">
        <v>2246361</v>
      </c>
      <c r="H17" s="196"/>
      <c r="I17" s="59"/>
      <c r="J17" s="13"/>
      <c r="K17" s="23"/>
      <c r="L17" s="60"/>
    </row>
    <row r="18" spans="1:12" ht="12.75" customHeight="1">
      <c r="A18" s="19"/>
      <c r="B18" s="434" t="s">
        <v>284</v>
      </c>
      <c r="C18" s="434"/>
      <c r="D18" s="71"/>
      <c r="E18" s="18">
        <f>SUM(E19:E23)</f>
        <v>2948820</v>
      </c>
      <c r="F18" s="195">
        <v>4.2</v>
      </c>
      <c r="G18" s="18">
        <f>SUM(G19:G23)</f>
        <v>3026944</v>
      </c>
      <c r="H18" s="195">
        <v>4.4</v>
      </c>
      <c r="I18" s="59"/>
      <c r="J18" s="13"/>
      <c r="K18" s="23"/>
      <c r="L18" s="60"/>
    </row>
    <row r="19" spans="1:12" ht="12.75" customHeight="1">
      <c r="A19" s="19"/>
      <c r="C19" s="4" t="s">
        <v>285</v>
      </c>
      <c r="D19" s="69"/>
      <c r="E19" s="25">
        <v>371271</v>
      </c>
      <c r="F19" s="196"/>
      <c r="G19" s="25">
        <v>375042</v>
      </c>
      <c r="H19" s="196"/>
      <c r="I19" s="59"/>
      <c r="J19" s="13"/>
      <c r="K19" s="23"/>
      <c r="L19" s="60"/>
    </row>
    <row r="20" spans="1:12" ht="12.75" customHeight="1">
      <c r="A20" s="19"/>
      <c r="C20" s="4" t="s">
        <v>286</v>
      </c>
      <c r="D20" s="69"/>
      <c r="E20" s="25">
        <v>823412</v>
      </c>
      <c r="F20" s="196"/>
      <c r="G20" s="25">
        <v>964407</v>
      </c>
      <c r="H20" s="196"/>
      <c r="I20" s="59"/>
      <c r="J20" s="13"/>
      <c r="K20" s="23"/>
      <c r="L20" s="60"/>
    </row>
    <row r="21" spans="1:13" ht="12.75" customHeight="1">
      <c r="A21" s="37"/>
      <c r="C21" s="4" t="s">
        <v>287</v>
      </c>
      <c r="D21" s="69"/>
      <c r="E21" s="25">
        <v>53797</v>
      </c>
      <c r="F21" s="196"/>
      <c r="G21" s="25">
        <v>55737</v>
      </c>
      <c r="H21" s="196"/>
      <c r="I21" s="59"/>
      <c r="J21" s="52"/>
      <c r="K21" s="23"/>
      <c r="L21" s="60"/>
      <c r="M21" s="66"/>
    </row>
    <row r="22" spans="1:13" ht="12.75" customHeight="1">
      <c r="A22" s="23"/>
      <c r="C22" s="4" t="s">
        <v>288</v>
      </c>
      <c r="D22" s="69"/>
      <c r="E22" s="25">
        <v>236202</v>
      </c>
      <c r="F22" s="196"/>
      <c r="G22" s="25">
        <v>239288</v>
      </c>
      <c r="H22" s="196"/>
      <c r="I22" s="59"/>
      <c r="J22" s="13"/>
      <c r="K22" s="23"/>
      <c r="L22" s="60"/>
      <c r="M22" s="13"/>
    </row>
    <row r="23" spans="1:13" ht="12.75" customHeight="1">
      <c r="A23" s="23"/>
      <c r="C23" s="4" t="s">
        <v>145</v>
      </c>
      <c r="D23" s="69"/>
      <c r="E23" s="25">
        <v>1464138</v>
      </c>
      <c r="F23" s="196"/>
      <c r="G23" s="25">
        <v>1392470</v>
      </c>
      <c r="H23" s="196"/>
      <c r="I23" s="189"/>
      <c r="J23" s="13"/>
      <c r="K23" s="23"/>
      <c r="L23" s="60"/>
      <c r="M23" s="13"/>
    </row>
    <row r="24" spans="1:13" ht="12.75" customHeight="1">
      <c r="A24" s="23"/>
      <c r="B24" s="434" t="s">
        <v>289</v>
      </c>
      <c r="C24" s="434"/>
      <c r="D24" s="71"/>
      <c r="E24" s="18">
        <f>SUM(E25)</f>
        <v>705718</v>
      </c>
      <c r="F24" s="195">
        <v>1</v>
      </c>
      <c r="G24" s="18">
        <f>SUM(G25)</f>
        <v>728346</v>
      </c>
      <c r="H24" s="195">
        <v>1.1</v>
      </c>
      <c r="I24" s="59"/>
      <c r="J24" s="13"/>
      <c r="K24" s="20"/>
      <c r="L24" s="57"/>
      <c r="M24" s="19"/>
    </row>
    <row r="25" spans="1:13" ht="12.75" customHeight="1">
      <c r="A25" s="23"/>
      <c r="C25" s="4" t="s">
        <v>290</v>
      </c>
      <c r="D25" s="163"/>
      <c r="E25" s="25">
        <v>705718</v>
      </c>
      <c r="F25" s="196"/>
      <c r="G25" s="25">
        <v>728346</v>
      </c>
      <c r="H25" s="196"/>
      <c r="I25" s="56"/>
      <c r="J25" s="13"/>
      <c r="K25" s="19"/>
      <c r="L25" s="51"/>
      <c r="M25" s="68"/>
    </row>
    <row r="26" spans="1:13" ht="12.75" customHeight="1">
      <c r="A26" s="34"/>
      <c r="B26" s="434" t="s">
        <v>291</v>
      </c>
      <c r="C26" s="434"/>
      <c r="D26" s="71"/>
      <c r="E26" s="18">
        <f>SUM(E27:E32)</f>
        <v>21542359</v>
      </c>
      <c r="F26" s="195">
        <v>30.8</v>
      </c>
      <c r="G26" s="18">
        <f>SUM(G27:G32)</f>
        <v>22953984</v>
      </c>
      <c r="H26" s="195">
        <v>33.5</v>
      </c>
      <c r="I26" s="51"/>
      <c r="J26" s="13"/>
      <c r="K26" s="23"/>
      <c r="L26" s="60"/>
      <c r="M26" s="68"/>
    </row>
    <row r="27" spans="1:13" ht="12.75" customHeight="1">
      <c r="A27" s="19"/>
      <c r="C27" s="4" t="s">
        <v>292</v>
      </c>
      <c r="D27" s="69"/>
      <c r="E27" s="25">
        <v>6893842</v>
      </c>
      <c r="F27" s="196"/>
      <c r="G27" s="25">
        <v>6863157</v>
      </c>
      <c r="H27" s="196"/>
      <c r="I27" s="59"/>
      <c r="J27" s="13"/>
      <c r="K27" s="23"/>
      <c r="L27" s="60"/>
      <c r="M27" s="68"/>
    </row>
    <row r="28" spans="1:13" ht="12.75" customHeight="1">
      <c r="A28" s="37"/>
      <c r="C28" s="4" t="s">
        <v>293</v>
      </c>
      <c r="D28" s="69"/>
      <c r="E28" s="25">
        <v>1692736</v>
      </c>
      <c r="F28" s="196"/>
      <c r="G28" s="25">
        <v>2299249</v>
      </c>
      <c r="H28" s="196"/>
      <c r="I28" s="59"/>
      <c r="J28" s="52"/>
      <c r="K28" s="23"/>
      <c r="L28" s="60"/>
      <c r="M28" s="68"/>
    </row>
    <row r="29" spans="1:13" ht="12.75" customHeight="1">
      <c r="A29" s="34"/>
      <c r="C29" s="4" t="s">
        <v>294</v>
      </c>
      <c r="D29" s="69"/>
      <c r="E29" s="25">
        <v>2054565</v>
      </c>
      <c r="F29" s="196"/>
      <c r="G29" s="25">
        <v>2153196</v>
      </c>
      <c r="H29" s="196"/>
      <c r="I29" s="59"/>
      <c r="J29" s="13"/>
      <c r="K29" s="23"/>
      <c r="L29" s="60"/>
      <c r="M29" s="68"/>
    </row>
    <row r="30" spans="1:13" ht="12.75" customHeight="1">
      <c r="A30" s="34"/>
      <c r="C30" s="4" t="s">
        <v>295</v>
      </c>
      <c r="D30" s="69"/>
      <c r="E30" s="25">
        <v>7173591</v>
      </c>
      <c r="F30" s="196"/>
      <c r="G30" s="25">
        <v>7819751</v>
      </c>
      <c r="H30" s="196"/>
      <c r="I30" s="59"/>
      <c r="J30" s="13"/>
      <c r="K30" s="23"/>
      <c r="L30" s="60"/>
      <c r="M30" s="68"/>
    </row>
    <row r="31" spans="1:13" ht="12.75" customHeight="1">
      <c r="A31" s="34"/>
      <c r="C31" s="4" t="s">
        <v>296</v>
      </c>
      <c r="D31" s="69"/>
      <c r="E31" s="25">
        <v>3635206</v>
      </c>
      <c r="F31" s="196"/>
      <c r="G31" s="25">
        <v>3726045</v>
      </c>
      <c r="H31" s="196"/>
      <c r="I31" s="59"/>
      <c r="J31" s="13"/>
      <c r="K31" s="19"/>
      <c r="L31" s="51"/>
      <c r="M31" s="68"/>
    </row>
    <row r="32" spans="1:13" ht="12.75" customHeight="1">
      <c r="A32" s="19"/>
      <c r="C32" s="4" t="s">
        <v>297</v>
      </c>
      <c r="D32" s="69"/>
      <c r="E32" s="25">
        <v>92419</v>
      </c>
      <c r="F32" s="196"/>
      <c r="G32" s="25">
        <v>92586</v>
      </c>
      <c r="H32" s="196"/>
      <c r="I32" s="51"/>
      <c r="J32" s="13"/>
      <c r="K32" s="23"/>
      <c r="L32" s="60"/>
      <c r="M32" s="68"/>
    </row>
    <row r="33" spans="1:13" ht="12.75" customHeight="1">
      <c r="A33" s="18"/>
      <c r="B33" s="434" t="s">
        <v>298</v>
      </c>
      <c r="C33" s="434"/>
      <c r="D33" s="71"/>
      <c r="E33" s="18">
        <f>SUM(E34:E35)</f>
        <v>2983416</v>
      </c>
      <c r="F33" s="195">
        <v>4.3</v>
      </c>
      <c r="G33" s="18">
        <f>SUM(G34:G35)</f>
        <v>2593403</v>
      </c>
      <c r="H33" s="195">
        <v>3.8</v>
      </c>
      <c r="I33" s="59"/>
      <c r="J33" s="52"/>
      <c r="K33" s="23"/>
      <c r="L33" s="60"/>
      <c r="M33" s="68"/>
    </row>
    <row r="34" spans="1:13" ht="12.75" customHeight="1">
      <c r="A34" s="34"/>
      <c r="C34" s="4" t="s">
        <v>299</v>
      </c>
      <c r="D34" s="69"/>
      <c r="E34" s="25">
        <v>2353943</v>
      </c>
      <c r="F34" s="196"/>
      <c r="G34" s="25">
        <v>1989594</v>
      </c>
      <c r="H34" s="196"/>
      <c r="I34" s="59"/>
      <c r="J34" s="13"/>
      <c r="K34" s="34"/>
      <c r="L34" s="61"/>
      <c r="M34" s="68"/>
    </row>
    <row r="35" spans="1:13" ht="12.75" customHeight="1">
      <c r="A35" s="34"/>
      <c r="C35" s="4" t="s">
        <v>300</v>
      </c>
      <c r="D35" s="69"/>
      <c r="E35" s="25">
        <v>629473</v>
      </c>
      <c r="F35" s="196"/>
      <c r="G35" s="25">
        <v>603809</v>
      </c>
      <c r="H35" s="196"/>
      <c r="I35" s="59"/>
      <c r="J35" s="13"/>
      <c r="K35" s="34"/>
      <c r="L35" s="61"/>
      <c r="M35" s="68"/>
    </row>
    <row r="36" spans="1:13" ht="12.75" customHeight="1">
      <c r="A36" s="34"/>
      <c r="B36" s="434" t="s">
        <v>301</v>
      </c>
      <c r="C36" s="434"/>
      <c r="D36" s="71"/>
      <c r="E36" s="18">
        <f>SUM(E37:E38)</f>
        <v>1995393</v>
      </c>
      <c r="F36" s="195">
        <v>2.8</v>
      </c>
      <c r="G36" s="18">
        <f>SUM(G37:G38)</f>
        <v>3372971</v>
      </c>
      <c r="H36" s="195">
        <v>4.9</v>
      </c>
      <c r="I36" s="59"/>
      <c r="J36" s="13"/>
      <c r="K36" s="23"/>
      <c r="L36" s="60"/>
      <c r="M36" s="68"/>
    </row>
    <row r="37" spans="1:13" ht="12.75" customHeight="1">
      <c r="A37" s="34"/>
      <c r="C37" s="4" t="s">
        <v>301</v>
      </c>
      <c r="D37" s="69"/>
      <c r="E37" s="25">
        <v>1822055</v>
      </c>
      <c r="F37" s="196"/>
      <c r="G37" s="25">
        <v>3084359</v>
      </c>
      <c r="H37" s="196"/>
      <c r="I37" s="59"/>
      <c r="J37" s="13"/>
      <c r="K37" s="19"/>
      <c r="L37" s="51"/>
      <c r="M37" s="68"/>
    </row>
    <row r="38" spans="1:13" ht="12.75" customHeight="1">
      <c r="A38" s="34"/>
      <c r="C38" s="4" t="s">
        <v>302</v>
      </c>
      <c r="D38" s="69"/>
      <c r="E38" s="25">
        <v>173338</v>
      </c>
      <c r="F38" s="196"/>
      <c r="G38" s="25">
        <v>288612</v>
      </c>
      <c r="H38" s="196"/>
      <c r="I38" s="51"/>
      <c r="J38" s="13"/>
      <c r="K38" s="23"/>
      <c r="L38" s="60"/>
      <c r="M38" s="68"/>
    </row>
    <row r="39" spans="1:13" ht="12.75" customHeight="1">
      <c r="A39" s="34"/>
      <c r="B39" s="434" t="s">
        <v>303</v>
      </c>
      <c r="C39" s="434"/>
      <c r="D39" s="71"/>
      <c r="E39" s="18">
        <f>SUM(E40:E42)</f>
        <v>3182727</v>
      </c>
      <c r="F39" s="195">
        <v>4.5</v>
      </c>
      <c r="G39" s="18">
        <f>SUM(G40:G42)</f>
        <v>3242794</v>
      </c>
      <c r="H39" s="195">
        <v>4.7</v>
      </c>
      <c r="I39" s="59"/>
      <c r="J39" s="13"/>
      <c r="K39" s="34"/>
      <c r="L39" s="61"/>
      <c r="M39" s="68"/>
    </row>
    <row r="40" spans="1:13" ht="12.75" customHeight="1">
      <c r="A40" s="34"/>
      <c r="C40" s="4" t="s">
        <v>304</v>
      </c>
      <c r="D40" s="69"/>
      <c r="E40" s="25">
        <v>2256901</v>
      </c>
      <c r="F40" s="196"/>
      <c r="G40" s="25">
        <v>2084944</v>
      </c>
      <c r="H40" s="196"/>
      <c r="I40" s="59"/>
      <c r="J40" s="13"/>
      <c r="K40" s="23"/>
      <c r="L40" s="60"/>
      <c r="M40" s="68"/>
    </row>
    <row r="41" spans="1:13" ht="12.75" customHeight="1">
      <c r="A41" s="25"/>
      <c r="C41" s="4" t="s">
        <v>305</v>
      </c>
      <c r="D41" s="69"/>
      <c r="E41" s="25">
        <v>7244</v>
      </c>
      <c r="F41" s="196"/>
      <c r="G41" s="25">
        <v>7706</v>
      </c>
      <c r="H41" s="196"/>
      <c r="I41" s="59"/>
      <c r="J41" s="13"/>
      <c r="K41" s="23"/>
      <c r="L41" s="60"/>
      <c r="M41" s="68"/>
    </row>
    <row r="42" spans="1:13" ht="12.75" customHeight="1">
      <c r="A42" s="34"/>
      <c r="C42" s="4" t="s">
        <v>306</v>
      </c>
      <c r="D42" s="69"/>
      <c r="E42" s="25">
        <v>918582</v>
      </c>
      <c r="F42" s="196"/>
      <c r="G42" s="25">
        <v>1150144</v>
      </c>
      <c r="H42" s="196"/>
      <c r="I42" s="59"/>
      <c r="J42" s="13"/>
      <c r="K42" s="23"/>
      <c r="L42" s="60"/>
      <c r="M42" s="68"/>
    </row>
    <row r="43" spans="1:13" ht="12.75" customHeight="1">
      <c r="A43" s="23"/>
      <c r="B43" s="434" t="s">
        <v>307</v>
      </c>
      <c r="C43" s="434"/>
      <c r="D43" s="71"/>
      <c r="E43" s="18">
        <f>SUM(E44:E45)</f>
        <v>3647985</v>
      </c>
      <c r="F43" s="195">
        <v>5.2</v>
      </c>
      <c r="G43" s="18">
        <f>SUM(G44:G45)</f>
        <v>3670989</v>
      </c>
      <c r="H43" s="195">
        <v>5.4</v>
      </c>
      <c r="I43" s="59"/>
      <c r="J43" s="13"/>
      <c r="K43" s="19"/>
      <c r="L43" s="51"/>
      <c r="M43" s="68"/>
    </row>
    <row r="44" spans="1:13" ht="12.75" customHeight="1">
      <c r="A44" s="34"/>
      <c r="C44" s="4" t="s">
        <v>308</v>
      </c>
      <c r="D44" s="69"/>
      <c r="E44" s="25">
        <v>150424</v>
      </c>
      <c r="F44" s="196"/>
      <c r="G44" s="25">
        <v>185712</v>
      </c>
      <c r="H44" s="196"/>
      <c r="I44" s="51"/>
      <c r="J44" s="13"/>
      <c r="K44" s="23"/>
      <c r="L44" s="60"/>
      <c r="M44" s="68"/>
    </row>
    <row r="45" spans="1:13" ht="12.75" customHeight="1">
      <c r="A45" s="34"/>
      <c r="C45" s="4" t="s">
        <v>309</v>
      </c>
      <c r="D45" s="69"/>
      <c r="E45" s="25">
        <v>3497561</v>
      </c>
      <c r="F45" s="196"/>
      <c r="G45" s="25">
        <v>3485277</v>
      </c>
      <c r="H45" s="196"/>
      <c r="I45" s="59"/>
      <c r="J45" s="13"/>
      <c r="K45" s="23"/>
      <c r="L45" s="60"/>
      <c r="M45" s="68"/>
    </row>
    <row r="46" spans="1:13" ht="12.75" customHeight="1">
      <c r="A46" s="34"/>
      <c r="B46" s="434" t="s">
        <v>310</v>
      </c>
      <c r="C46" s="434"/>
      <c r="D46" s="71"/>
      <c r="E46" s="18">
        <f>SUM(E47:E51)</f>
        <v>10144245</v>
      </c>
      <c r="F46" s="195">
        <v>14.5</v>
      </c>
      <c r="G46" s="18">
        <f>SUM(G47:G51)</f>
        <v>9419388</v>
      </c>
      <c r="H46" s="195">
        <v>13.7</v>
      </c>
      <c r="I46" s="59"/>
      <c r="J46" s="13"/>
      <c r="K46" s="23"/>
      <c r="L46" s="60"/>
      <c r="M46" s="68"/>
    </row>
    <row r="47" spans="1:13" ht="12.75" customHeight="1">
      <c r="A47" s="34"/>
      <c r="C47" s="4" t="s">
        <v>311</v>
      </c>
      <c r="D47" s="69"/>
      <c r="E47" s="25">
        <v>3748099</v>
      </c>
      <c r="F47" s="196"/>
      <c r="G47" s="25">
        <v>2651594</v>
      </c>
      <c r="H47" s="196"/>
      <c r="I47" s="59"/>
      <c r="J47" s="13"/>
      <c r="K47" s="23"/>
      <c r="L47" s="72"/>
      <c r="M47" s="68"/>
    </row>
    <row r="48" spans="1:13" ht="12.75" customHeight="1">
      <c r="A48" s="23"/>
      <c r="C48" s="4" t="s">
        <v>312</v>
      </c>
      <c r="D48" s="69"/>
      <c r="E48" s="25">
        <v>4998750</v>
      </c>
      <c r="F48" s="196"/>
      <c r="G48" s="25">
        <v>5364025</v>
      </c>
      <c r="H48" s="196"/>
      <c r="I48" s="24"/>
      <c r="J48" s="13"/>
      <c r="K48" s="73"/>
      <c r="L48" s="73"/>
      <c r="M48" s="68"/>
    </row>
    <row r="49" spans="1:13" ht="12.75" customHeight="1">
      <c r="A49" s="34"/>
      <c r="C49" s="4" t="s">
        <v>313</v>
      </c>
      <c r="D49" s="69"/>
      <c r="E49" s="25">
        <v>133595</v>
      </c>
      <c r="F49" s="196"/>
      <c r="G49" s="25">
        <v>145246</v>
      </c>
      <c r="H49" s="196"/>
      <c r="I49" s="34"/>
      <c r="J49" s="13"/>
      <c r="K49" s="73"/>
      <c r="L49" s="73"/>
      <c r="M49" s="68"/>
    </row>
    <row r="50" spans="1:13" ht="12.75" customHeight="1">
      <c r="A50" s="34"/>
      <c r="C50" s="4" t="s">
        <v>314</v>
      </c>
      <c r="D50" s="69"/>
      <c r="E50" s="25">
        <v>36083</v>
      </c>
      <c r="F50" s="196"/>
      <c r="G50" s="25">
        <v>38131</v>
      </c>
      <c r="H50" s="196"/>
      <c r="I50" s="34"/>
      <c r="J50" s="13"/>
      <c r="K50" s="74"/>
      <c r="L50" s="74"/>
      <c r="M50" s="75"/>
    </row>
    <row r="51" spans="1:13" ht="12.75" customHeight="1">
      <c r="A51" s="34"/>
      <c r="C51" s="4" t="s">
        <v>315</v>
      </c>
      <c r="D51" s="69"/>
      <c r="E51" s="25">
        <v>1227718</v>
      </c>
      <c r="F51" s="196"/>
      <c r="G51" s="25">
        <v>1220392</v>
      </c>
      <c r="H51" s="196"/>
      <c r="I51" s="25"/>
      <c r="J51" s="13"/>
      <c r="K51" s="74"/>
      <c r="L51" s="74"/>
      <c r="M51" s="75"/>
    </row>
    <row r="52" spans="1:13" ht="12.75" customHeight="1">
      <c r="A52" s="34"/>
      <c r="B52" s="434" t="s">
        <v>316</v>
      </c>
      <c r="C52" s="434"/>
      <c r="D52" s="71"/>
      <c r="E52" s="18">
        <f>SUM(E53:E56)</f>
        <v>12926005</v>
      </c>
      <c r="F52" s="195">
        <v>18.5</v>
      </c>
      <c r="G52" s="18">
        <f>SUM(G53:G56)</f>
        <v>9464471</v>
      </c>
      <c r="H52" s="195">
        <v>13.8</v>
      </c>
      <c r="I52" s="34"/>
      <c r="J52" s="13"/>
      <c r="K52" s="76"/>
      <c r="L52" s="76"/>
      <c r="M52" s="68"/>
    </row>
    <row r="53" spans="1:13" ht="12.75" customHeight="1">
      <c r="A53" s="19"/>
      <c r="C53" s="4" t="s">
        <v>317</v>
      </c>
      <c r="D53" s="69"/>
      <c r="E53" s="25">
        <v>4191498</v>
      </c>
      <c r="F53" s="196"/>
      <c r="G53" s="25">
        <v>3494809</v>
      </c>
      <c r="H53" s="196"/>
      <c r="I53" s="13"/>
      <c r="J53" s="65"/>
      <c r="K53" s="73"/>
      <c r="L53" s="73"/>
      <c r="M53" s="68"/>
    </row>
    <row r="54" spans="1:13" ht="12.75" customHeight="1">
      <c r="A54" s="37"/>
      <c r="C54" s="4" t="s">
        <v>318</v>
      </c>
      <c r="D54" s="69"/>
      <c r="E54" s="25">
        <v>1404829</v>
      </c>
      <c r="F54" s="196"/>
      <c r="G54" s="25">
        <v>1555869</v>
      </c>
      <c r="H54" s="196"/>
      <c r="I54" s="37"/>
      <c r="J54" s="52"/>
      <c r="K54" s="73"/>
      <c r="L54" s="73"/>
      <c r="M54" s="68"/>
    </row>
    <row r="55" spans="1:10" ht="12.75" customHeight="1">
      <c r="A55" s="34"/>
      <c r="C55" s="4" t="s">
        <v>319</v>
      </c>
      <c r="D55" s="69"/>
      <c r="E55" s="25">
        <v>193633</v>
      </c>
      <c r="F55" s="196"/>
      <c r="G55" s="25">
        <v>191912</v>
      </c>
      <c r="H55" s="196"/>
      <c r="I55" s="23"/>
      <c r="J55" s="13"/>
    </row>
    <row r="56" spans="1:10" ht="12.75" customHeight="1">
      <c r="A56" s="23"/>
      <c r="C56" s="4" t="s">
        <v>320</v>
      </c>
      <c r="D56" s="69"/>
      <c r="E56" s="25">
        <v>7136045</v>
      </c>
      <c r="F56" s="196"/>
      <c r="G56" s="25">
        <v>4221881</v>
      </c>
      <c r="H56" s="196"/>
      <c r="I56" s="23"/>
      <c r="J56" s="13"/>
    </row>
    <row r="57" spans="1:10" ht="12.75" customHeight="1">
      <c r="A57" s="34"/>
      <c r="B57" s="434" t="s">
        <v>321</v>
      </c>
      <c r="C57" s="434"/>
      <c r="D57" s="71"/>
      <c r="E57" s="18">
        <f>SUM(E58)</f>
        <v>0</v>
      </c>
      <c r="F57" s="195">
        <v>0</v>
      </c>
      <c r="G57" s="18">
        <f>SUM(G58)</f>
        <v>0</v>
      </c>
      <c r="H57" s="195">
        <v>0</v>
      </c>
      <c r="I57" s="34"/>
      <c r="J57" s="13"/>
    </row>
    <row r="58" spans="1:10" ht="12.75" customHeight="1">
      <c r="A58" s="201"/>
      <c r="B58" s="43"/>
      <c r="C58" s="77" t="s">
        <v>321</v>
      </c>
      <c r="D58" s="78"/>
      <c r="E58" s="182">
        <v>0</v>
      </c>
      <c r="F58" s="197"/>
      <c r="G58" s="182">
        <v>0</v>
      </c>
      <c r="H58" s="197"/>
      <c r="I58" s="19"/>
      <c r="J58" s="13"/>
    </row>
    <row r="59" spans="1:10" ht="12.75" customHeight="1">
      <c r="A59" s="37"/>
      <c r="C59" s="14"/>
      <c r="D59" s="31"/>
      <c r="E59" s="25"/>
      <c r="F59" s="202"/>
      <c r="I59" s="18"/>
      <c r="J59" s="52"/>
    </row>
    <row r="60" spans="1:10" ht="12.75" customHeight="1">
      <c r="A60" s="34"/>
      <c r="B60" s="31"/>
      <c r="C60" s="31"/>
      <c r="D60" s="31"/>
      <c r="E60" s="19"/>
      <c r="F60" s="202"/>
      <c r="I60" s="34"/>
      <c r="J60" s="13"/>
    </row>
    <row r="61" spans="1:10" ht="12.75" customHeight="1">
      <c r="A61" s="34"/>
      <c r="B61" s="14"/>
      <c r="C61" s="203"/>
      <c r="D61" s="31"/>
      <c r="E61" s="25"/>
      <c r="F61" s="204"/>
      <c r="I61" s="34"/>
      <c r="J61" s="13"/>
    </row>
    <row r="62" spans="1:10" ht="12.75" customHeight="1">
      <c r="A62" s="34"/>
      <c r="C62" s="14"/>
      <c r="D62" s="31"/>
      <c r="E62" s="25"/>
      <c r="F62" s="202"/>
      <c r="I62" s="25"/>
      <c r="J62" s="13"/>
    </row>
    <row r="63" spans="1:10" ht="12.75" customHeight="1">
      <c r="A63" s="34"/>
      <c r="B63" s="31"/>
      <c r="C63" s="31"/>
      <c r="D63" s="31"/>
      <c r="E63" s="19"/>
      <c r="F63" s="202"/>
      <c r="I63" s="23"/>
      <c r="J63" s="13"/>
    </row>
    <row r="64" spans="1:10" ht="12.75" customHeight="1">
      <c r="A64" s="23"/>
      <c r="B64" s="14"/>
      <c r="C64" s="14"/>
      <c r="D64" s="31"/>
      <c r="E64" s="25"/>
      <c r="F64" s="204"/>
      <c r="I64" s="36"/>
      <c r="J64" s="13"/>
    </row>
    <row r="65" spans="1:10" ht="12.75" customHeight="1">
      <c r="A65" s="34"/>
      <c r="C65" s="14"/>
      <c r="D65" s="31"/>
      <c r="E65" s="25"/>
      <c r="F65" s="202"/>
      <c r="I65" s="34"/>
      <c r="J65" s="13"/>
    </row>
    <row r="66" spans="1:10" ht="12.75" customHeight="1">
      <c r="A66" s="34"/>
      <c r="B66" s="31"/>
      <c r="C66" s="31"/>
      <c r="D66" s="31"/>
      <c r="E66" s="19"/>
      <c r="F66" s="202"/>
      <c r="I66" s="25"/>
      <c r="J66" s="13"/>
    </row>
    <row r="67" spans="1:10" ht="12.75" customHeight="1">
      <c r="A67" s="23"/>
      <c r="B67" s="14"/>
      <c r="C67" s="14"/>
      <c r="D67" s="31"/>
      <c r="E67" s="25"/>
      <c r="F67" s="204"/>
      <c r="I67" s="34"/>
      <c r="J67" s="13"/>
    </row>
    <row r="68" spans="1:10" ht="12.75" customHeight="1">
      <c r="A68" s="34"/>
      <c r="C68" s="14"/>
      <c r="D68" s="31"/>
      <c r="E68" s="25"/>
      <c r="F68" s="202"/>
      <c r="I68" s="25"/>
      <c r="J68" s="13"/>
    </row>
    <row r="69" spans="3:6" ht="12.75" customHeight="1">
      <c r="C69" s="14"/>
      <c r="D69" s="31"/>
      <c r="E69" s="34"/>
      <c r="F69" s="202"/>
    </row>
    <row r="70" spans="3:6" ht="12.75" customHeight="1">
      <c r="C70" s="14"/>
      <c r="D70" s="31"/>
      <c r="E70" s="25"/>
      <c r="F70" s="202"/>
    </row>
    <row r="71" spans="3:6" ht="12.75" customHeight="1">
      <c r="C71" s="14"/>
      <c r="D71" s="31"/>
      <c r="E71" s="25"/>
      <c r="F71" s="202"/>
    </row>
    <row r="72" spans="3:6" ht="12.75" customHeight="1">
      <c r="C72" s="14"/>
      <c r="D72" s="31"/>
      <c r="E72" s="25"/>
      <c r="F72" s="202"/>
    </row>
    <row r="73" spans="3:6" ht="12.75" customHeight="1">
      <c r="C73" s="14"/>
      <c r="D73" s="31"/>
      <c r="E73" s="25"/>
      <c r="F73" s="202"/>
    </row>
    <row r="74" spans="2:6" ht="12.75" customHeight="1">
      <c r="B74" s="31"/>
      <c r="C74" s="31"/>
      <c r="D74" s="31"/>
      <c r="E74" s="19"/>
      <c r="F74" s="202"/>
    </row>
    <row r="75" spans="2:6" ht="12.75" customHeight="1">
      <c r="B75" s="14"/>
      <c r="C75" s="14"/>
      <c r="D75" s="31"/>
      <c r="E75" s="25"/>
      <c r="F75" s="204"/>
    </row>
    <row r="76" spans="3:6" ht="12.75" customHeight="1">
      <c r="C76" s="14"/>
      <c r="D76" s="31"/>
      <c r="E76" s="25"/>
      <c r="F76" s="202"/>
    </row>
    <row r="77" spans="2:6" ht="12.75" customHeight="1">
      <c r="B77" s="31"/>
      <c r="C77" s="31"/>
      <c r="D77" s="31"/>
      <c r="E77" s="34"/>
      <c r="F77" s="202"/>
    </row>
    <row r="78" spans="2:6" ht="12.75" customHeight="1">
      <c r="B78" s="14"/>
      <c r="C78" s="14"/>
      <c r="D78" s="31"/>
      <c r="E78" s="25"/>
      <c r="F78" s="204"/>
    </row>
    <row r="79" spans="3:6" ht="12.75" customHeight="1">
      <c r="C79" s="14"/>
      <c r="D79" s="31"/>
      <c r="E79" s="25"/>
      <c r="F79" s="19"/>
    </row>
    <row r="80" ht="12.75" customHeight="1">
      <c r="B80" s="35"/>
    </row>
    <row r="81" ht="11.25" customHeight="1">
      <c r="B81" s="35"/>
    </row>
    <row r="82" ht="11.25" customHeight="1"/>
  </sheetData>
  <sheetProtection/>
  <mergeCells count="16">
    <mergeCell ref="B52:C52"/>
    <mergeCell ref="B57:C57"/>
    <mergeCell ref="G4:H4"/>
    <mergeCell ref="B26:C26"/>
    <mergeCell ref="B8:C8"/>
    <mergeCell ref="B10:C10"/>
    <mergeCell ref="B18:C18"/>
    <mergeCell ref="B24:C24"/>
    <mergeCell ref="B46:C46"/>
    <mergeCell ref="B43:C43"/>
    <mergeCell ref="A1:H1"/>
    <mergeCell ref="B33:C33"/>
    <mergeCell ref="B36:C36"/>
    <mergeCell ref="B39:C39"/>
    <mergeCell ref="B4:C4"/>
    <mergeCell ref="E4:F4"/>
  </mergeCells>
  <printOptions/>
  <pageMargins left="0.7874015748031497" right="0" top="0.7874015748031497" bottom="0.1968503937007874" header="0.3937007874015748" footer="0.1968503937007874"/>
  <pageSetup firstPageNumber="115" useFirstPageNumber="1" horizontalDpi="600" verticalDpi="600" orientation="portrait" paperSize="9" r:id="rId2"/>
  <headerFooter alignWithMargins="0">
    <oddHeader xml:space="preserve">&amp;R&amp;"ＭＳ 明朝,標準"&amp;8財政・税務　&amp;P 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6">
      <selection activeCell="J18" sqref="J18"/>
    </sheetView>
  </sheetViews>
  <sheetFormatPr defaultColWidth="15.625" defaultRowHeight="13.5"/>
  <cols>
    <col min="1" max="1" width="0.875" style="8" customWidth="1"/>
    <col min="2" max="2" width="5.625" style="8" customWidth="1"/>
    <col min="3" max="3" width="23.125" style="8" customWidth="1"/>
    <col min="4" max="4" width="0.875" style="8" customWidth="1"/>
    <col min="5" max="5" width="17.375" style="8" customWidth="1"/>
    <col min="6" max="6" width="11.625" style="8" customWidth="1"/>
    <col min="7" max="7" width="17.375" style="8" customWidth="1"/>
    <col min="8" max="8" width="11.625" style="8" customWidth="1"/>
    <col min="9" max="9" width="6.25390625" style="189" customWidth="1"/>
    <col min="10" max="11" width="10.625" style="8" customWidth="1"/>
    <col min="12" max="12" width="7.375" style="8" customWidth="1"/>
    <col min="13" max="13" width="9.375" style="8" customWidth="1"/>
    <col min="14" max="14" width="8.375" style="8" customWidth="1"/>
    <col min="15" max="15" width="4.125" style="8" customWidth="1"/>
    <col min="16" max="16" width="18.25390625" style="8" customWidth="1"/>
    <col min="17" max="17" width="13.875" style="8" customWidth="1"/>
    <col min="18" max="16384" width="15.625" style="8" customWidth="1"/>
  </cols>
  <sheetData>
    <row r="1" spans="1:15" ht="13.5">
      <c r="A1" s="3"/>
      <c r="B1" s="431" t="s">
        <v>158</v>
      </c>
      <c r="C1" s="431"/>
      <c r="D1" s="431"/>
      <c r="E1" s="431"/>
      <c r="F1" s="431"/>
      <c r="G1" s="431"/>
      <c r="H1" s="431"/>
      <c r="I1" s="188"/>
      <c r="J1" s="3"/>
      <c r="K1" s="3"/>
      <c r="L1" s="3"/>
      <c r="M1" s="3"/>
      <c r="N1" s="3"/>
      <c r="O1" s="3"/>
    </row>
    <row r="2" spans="1:11" ht="13.5" customHeight="1">
      <c r="A2" s="444" t="s">
        <v>120</v>
      </c>
      <c r="B2" s="444"/>
      <c r="C2" s="444"/>
      <c r="D2" s="6"/>
      <c r="E2" s="6"/>
      <c r="F2" s="6"/>
      <c r="G2" s="6"/>
      <c r="H2" s="6"/>
      <c r="I2" s="205"/>
      <c r="J2" s="6"/>
      <c r="K2" s="6"/>
    </row>
    <row r="3" spans="1:16" ht="13.5" customHeight="1" thickBot="1">
      <c r="A3" s="79" t="s">
        <v>146</v>
      </c>
      <c r="P3" s="19"/>
    </row>
    <row r="4" spans="1:16" ht="15" customHeight="1">
      <c r="A4" s="41"/>
      <c r="B4" s="452" t="s">
        <v>224</v>
      </c>
      <c r="C4" s="452"/>
      <c r="D4" s="101"/>
      <c r="E4" s="450" t="s">
        <v>123</v>
      </c>
      <c r="F4" s="451"/>
      <c r="G4" s="450" t="s">
        <v>14</v>
      </c>
      <c r="H4" s="451"/>
      <c r="I4" s="190"/>
      <c r="J4" s="13"/>
      <c r="K4" s="13"/>
      <c r="L4" s="49"/>
      <c r="M4" s="13"/>
      <c r="N4" s="13"/>
      <c r="O4" s="49"/>
      <c r="P4" s="19"/>
    </row>
    <row r="5" spans="1:16" ht="15" customHeight="1">
      <c r="A5" s="43"/>
      <c r="B5" s="102" t="s">
        <v>225</v>
      </c>
      <c r="C5" s="103" t="s">
        <v>226</v>
      </c>
      <c r="D5" s="104"/>
      <c r="E5" s="105" t="s">
        <v>139</v>
      </c>
      <c r="F5" s="106" t="s">
        <v>228</v>
      </c>
      <c r="G5" s="105" t="s">
        <v>139</v>
      </c>
      <c r="H5" s="106" t="s">
        <v>228</v>
      </c>
      <c r="I5" s="190"/>
      <c r="J5" s="13"/>
      <c r="K5" s="13"/>
      <c r="L5" s="49"/>
      <c r="M5" s="13"/>
      <c r="N5" s="13"/>
      <c r="O5" s="49"/>
      <c r="P5" s="53"/>
    </row>
    <row r="6" spans="1:16" ht="12" customHeight="1">
      <c r="A6" s="18"/>
      <c r="B6" s="208"/>
      <c r="C6" s="209"/>
      <c r="D6" s="210"/>
      <c r="E6" s="110" t="s">
        <v>216</v>
      </c>
      <c r="F6" s="110" t="s">
        <v>229</v>
      </c>
      <c r="G6" s="110" t="s">
        <v>216</v>
      </c>
      <c r="H6" s="110" t="s">
        <v>229</v>
      </c>
      <c r="I6" s="194"/>
      <c r="J6" s="19"/>
      <c r="K6" s="19"/>
      <c r="L6" s="51"/>
      <c r="M6" s="52"/>
      <c r="N6" s="13"/>
      <c r="O6" s="49"/>
      <c r="P6" s="53"/>
    </row>
    <row r="7" spans="1:16" ht="12" customHeight="1">
      <c r="A7" s="54"/>
      <c r="C7" s="5" t="s">
        <v>140</v>
      </c>
      <c r="D7" s="118"/>
      <c r="E7" s="18">
        <f>E8+E10+E12+E14+E17+E21+E24+E26+E28+E30</f>
        <v>19154176</v>
      </c>
      <c r="F7" s="195">
        <v>100</v>
      </c>
      <c r="G7" s="18">
        <f>G8+G10+G12+G14+G17+G21+G24+G26+G28+G30+G19</f>
        <v>18321353</v>
      </c>
      <c r="H7" s="195">
        <f>SUM(H8:H33)</f>
        <v>99.99999999999999</v>
      </c>
      <c r="J7" s="18"/>
      <c r="K7" s="18"/>
      <c r="L7" s="56"/>
      <c r="M7" s="13"/>
      <c r="N7" s="20"/>
      <c r="O7" s="57"/>
      <c r="P7" s="53"/>
    </row>
    <row r="8" spans="1:16" ht="12" customHeight="1">
      <c r="A8" s="21"/>
      <c r="B8" s="434" t="s">
        <v>322</v>
      </c>
      <c r="C8" s="434"/>
      <c r="D8" s="114"/>
      <c r="E8" s="18">
        <f>SUM(E9)</f>
        <v>6207339</v>
      </c>
      <c r="F8" s="195">
        <v>32.4</v>
      </c>
      <c r="G8" s="18">
        <f>SUM(G9)</f>
        <v>5027845</v>
      </c>
      <c r="H8" s="195">
        <v>27.4</v>
      </c>
      <c r="J8" s="19"/>
      <c r="K8" s="19"/>
      <c r="L8" s="115"/>
      <c r="M8" s="52"/>
      <c r="N8" s="19"/>
      <c r="O8" s="115"/>
      <c r="P8" s="53"/>
    </row>
    <row r="9" spans="1:16" ht="12" customHeight="1">
      <c r="A9" s="23"/>
      <c r="C9" s="4" t="s">
        <v>322</v>
      </c>
      <c r="D9" s="118"/>
      <c r="E9" s="25">
        <v>6207339</v>
      </c>
      <c r="F9" s="196"/>
      <c r="G9" s="25">
        <v>5027845</v>
      </c>
      <c r="H9" s="196"/>
      <c r="J9" s="18"/>
      <c r="K9" s="18"/>
      <c r="L9" s="119"/>
      <c r="M9" s="13"/>
      <c r="N9" s="20"/>
      <c r="O9" s="55"/>
      <c r="P9" s="53"/>
    </row>
    <row r="10" spans="1:16" ht="12" customHeight="1">
      <c r="A10" s="19"/>
      <c r="B10" s="434" t="s">
        <v>323</v>
      </c>
      <c r="C10" s="434"/>
      <c r="D10" s="114"/>
      <c r="E10" s="18">
        <f>SUM(E11)</f>
        <v>0</v>
      </c>
      <c r="F10" s="195">
        <v>0</v>
      </c>
      <c r="G10" s="18">
        <f>SUM(G11)</f>
        <v>0</v>
      </c>
      <c r="H10" s="195">
        <v>0</v>
      </c>
      <c r="J10" s="19"/>
      <c r="K10" s="19"/>
      <c r="L10" s="115"/>
      <c r="M10" s="13"/>
      <c r="N10" s="19"/>
      <c r="O10" s="115"/>
      <c r="P10" s="53"/>
    </row>
    <row r="11" spans="1:16" ht="12" customHeight="1">
      <c r="A11" s="21"/>
      <c r="C11" s="4" t="s">
        <v>323</v>
      </c>
      <c r="D11" s="120"/>
      <c r="E11" s="25">
        <v>0</v>
      </c>
      <c r="F11" s="196"/>
      <c r="G11" s="25">
        <v>0</v>
      </c>
      <c r="H11" s="196"/>
      <c r="J11" s="25"/>
      <c r="K11" s="25"/>
      <c r="L11" s="121"/>
      <c r="M11" s="52"/>
      <c r="N11" s="23"/>
      <c r="O11" s="122"/>
      <c r="P11" s="53"/>
    </row>
    <row r="12" spans="1:16" ht="12" customHeight="1">
      <c r="A12" s="23"/>
      <c r="B12" s="434" t="s">
        <v>247</v>
      </c>
      <c r="C12" s="434"/>
      <c r="D12" s="114"/>
      <c r="E12" s="18">
        <f>SUM(E13)</f>
        <v>30</v>
      </c>
      <c r="F12" s="195">
        <v>0</v>
      </c>
      <c r="G12" s="18">
        <f>SUM(G13)</f>
        <v>20</v>
      </c>
      <c r="H12" s="195">
        <v>0</v>
      </c>
      <c r="J12" s="19"/>
      <c r="K12" s="19"/>
      <c r="L12" s="115"/>
      <c r="M12" s="13"/>
      <c r="N12" s="34"/>
      <c r="O12" s="123"/>
      <c r="P12" s="53"/>
    </row>
    <row r="13" spans="1:17" ht="12" customHeight="1">
      <c r="A13" s="19"/>
      <c r="C13" s="4" t="s">
        <v>249</v>
      </c>
      <c r="D13" s="120"/>
      <c r="E13" s="25">
        <v>30</v>
      </c>
      <c r="F13" s="196"/>
      <c r="G13" s="25">
        <v>20</v>
      </c>
      <c r="H13" s="196"/>
      <c r="J13" s="25"/>
      <c r="K13" s="25"/>
      <c r="L13" s="121"/>
      <c r="M13" s="13"/>
      <c r="N13" s="19"/>
      <c r="O13" s="115"/>
      <c r="P13" s="62"/>
      <c r="Q13" s="63"/>
    </row>
    <row r="14" spans="1:17" ht="12" customHeight="1">
      <c r="A14" s="21"/>
      <c r="B14" s="434" t="s">
        <v>250</v>
      </c>
      <c r="C14" s="434"/>
      <c r="D14" s="114"/>
      <c r="E14" s="18">
        <f>SUM(E15:E16)</f>
        <v>4096455</v>
      </c>
      <c r="F14" s="195">
        <v>21.4</v>
      </c>
      <c r="G14" s="18">
        <f>SUM(G15:G16)</f>
        <v>4022811</v>
      </c>
      <c r="H14" s="195">
        <v>22</v>
      </c>
      <c r="J14" s="19"/>
      <c r="K14" s="19"/>
      <c r="L14" s="115"/>
      <c r="M14" s="52"/>
      <c r="N14" s="23"/>
      <c r="O14" s="122"/>
      <c r="P14" s="62"/>
      <c r="Q14" s="63"/>
    </row>
    <row r="15" spans="1:17" ht="12" customHeight="1">
      <c r="A15" s="23"/>
      <c r="C15" s="4" t="s">
        <v>251</v>
      </c>
      <c r="D15" s="120"/>
      <c r="E15" s="25">
        <v>3986906</v>
      </c>
      <c r="F15" s="196"/>
      <c r="G15" s="25">
        <v>3908850</v>
      </c>
      <c r="H15" s="196"/>
      <c r="J15" s="25"/>
      <c r="K15" s="25"/>
      <c r="L15" s="121"/>
      <c r="M15" s="13"/>
      <c r="N15" s="19"/>
      <c r="O15" s="115"/>
      <c r="P15" s="65"/>
      <c r="Q15" s="63"/>
    </row>
    <row r="16" spans="1:17" ht="12" customHeight="1">
      <c r="A16" s="23"/>
      <c r="C16" s="4" t="s">
        <v>252</v>
      </c>
      <c r="D16" s="211"/>
      <c r="E16" s="25">
        <v>109549</v>
      </c>
      <c r="F16" s="196"/>
      <c r="G16" s="25">
        <v>113961</v>
      </c>
      <c r="H16" s="196"/>
      <c r="J16" s="19"/>
      <c r="K16" s="19"/>
      <c r="L16" s="115"/>
      <c r="M16" s="13"/>
      <c r="N16" s="23"/>
      <c r="O16" s="122"/>
      <c r="P16" s="65"/>
      <c r="Q16" s="63"/>
    </row>
    <row r="17" spans="1:15" ht="12" customHeight="1">
      <c r="A17" s="19"/>
      <c r="B17" s="434" t="s">
        <v>324</v>
      </c>
      <c r="C17" s="434"/>
      <c r="D17" s="114"/>
      <c r="E17" s="18">
        <f>SUM(E18)</f>
        <v>2376274</v>
      </c>
      <c r="F17" s="195">
        <v>12.4</v>
      </c>
      <c r="G17" s="18">
        <f>SUM(G18)</f>
        <v>795763</v>
      </c>
      <c r="H17" s="195">
        <v>4.3</v>
      </c>
      <c r="J17" s="25"/>
      <c r="K17" s="25"/>
      <c r="L17" s="121"/>
      <c r="M17" s="13"/>
      <c r="N17" s="23"/>
      <c r="O17" s="122"/>
    </row>
    <row r="18" spans="1:16" ht="12" customHeight="1">
      <c r="A18" s="19"/>
      <c r="C18" s="4" t="s">
        <v>324</v>
      </c>
      <c r="D18" s="120"/>
      <c r="E18" s="25">
        <v>2376274</v>
      </c>
      <c r="F18" s="196"/>
      <c r="G18" s="25">
        <v>795763</v>
      </c>
      <c r="H18" s="196"/>
      <c r="J18" s="25"/>
      <c r="K18" s="25"/>
      <c r="L18" s="121"/>
      <c r="M18" s="52"/>
      <c r="N18" s="23"/>
      <c r="O18" s="122"/>
      <c r="P18" s="66"/>
    </row>
    <row r="19" spans="1:15" ht="12" customHeight="1">
      <c r="A19" s="19"/>
      <c r="B19" s="434" t="s">
        <v>380</v>
      </c>
      <c r="C19" s="434"/>
      <c r="D19" s="114"/>
      <c r="E19" s="375" t="s">
        <v>148</v>
      </c>
      <c r="F19" s="376" t="s">
        <v>148</v>
      </c>
      <c r="G19" s="18">
        <f>SUM(G20)</f>
        <v>1279387</v>
      </c>
      <c r="H19" s="195">
        <v>7</v>
      </c>
      <c r="J19" s="25"/>
      <c r="K19" s="25"/>
      <c r="L19" s="121"/>
      <c r="M19" s="13"/>
      <c r="N19" s="23"/>
      <c r="O19" s="122"/>
    </row>
    <row r="20" spans="1:16" ht="12" customHeight="1">
      <c r="A20" s="19"/>
      <c r="C20" s="4" t="s">
        <v>380</v>
      </c>
      <c r="D20" s="120"/>
      <c r="E20" s="375" t="s">
        <v>148</v>
      </c>
      <c r="F20" s="196"/>
      <c r="G20" s="25">
        <v>1279387</v>
      </c>
      <c r="H20" s="196"/>
      <c r="J20" s="25"/>
      <c r="K20" s="25"/>
      <c r="L20" s="121"/>
      <c r="M20" s="52"/>
      <c r="N20" s="23"/>
      <c r="O20" s="122"/>
      <c r="P20" s="66"/>
    </row>
    <row r="21" spans="1:16" ht="12" customHeight="1">
      <c r="A21" s="19"/>
      <c r="B21" s="434" t="s">
        <v>254</v>
      </c>
      <c r="C21" s="434"/>
      <c r="D21" s="114"/>
      <c r="E21" s="18">
        <f>SUM(E22:E23)</f>
        <v>1078843</v>
      </c>
      <c r="F21" s="195">
        <v>5.6</v>
      </c>
      <c r="G21" s="18">
        <f>SUM(G22:G23)</f>
        <v>968585</v>
      </c>
      <c r="H21" s="195">
        <v>5.3</v>
      </c>
      <c r="J21" s="25"/>
      <c r="K21" s="25"/>
      <c r="L21" s="121"/>
      <c r="M21" s="13"/>
      <c r="N21" s="23"/>
      <c r="O21" s="122"/>
      <c r="P21" s="13"/>
    </row>
    <row r="22" spans="1:16" ht="12" customHeight="1">
      <c r="A22" s="19"/>
      <c r="C22" s="4" t="s">
        <v>255</v>
      </c>
      <c r="D22" s="120"/>
      <c r="E22" s="25">
        <v>86213</v>
      </c>
      <c r="F22" s="196"/>
      <c r="G22" s="25">
        <v>126841</v>
      </c>
      <c r="H22" s="196"/>
      <c r="J22" s="25"/>
      <c r="K22" s="25"/>
      <c r="L22" s="121"/>
      <c r="M22" s="13"/>
      <c r="N22" s="20"/>
      <c r="O22" s="55"/>
      <c r="P22" s="19"/>
    </row>
    <row r="23" spans="1:16" ht="12" customHeight="1">
      <c r="A23" s="37"/>
      <c r="C23" s="4" t="s">
        <v>256</v>
      </c>
      <c r="D23" s="120"/>
      <c r="E23" s="25">
        <v>992630</v>
      </c>
      <c r="F23" s="196"/>
      <c r="G23" s="25">
        <v>841744</v>
      </c>
      <c r="H23" s="196"/>
      <c r="J23" s="18"/>
      <c r="K23" s="18"/>
      <c r="L23" s="119"/>
      <c r="M23" s="13"/>
      <c r="N23" s="19"/>
      <c r="O23" s="115"/>
      <c r="P23" s="68"/>
    </row>
    <row r="24" spans="1:16" ht="12" customHeight="1">
      <c r="A24" s="23"/>
      <c r="B24" s="434" t="s">
        <v>325</v>
      </c>
      <c r="C24" s="434"/>
      <c r="D24" s="71"/>
      <c r="E24" s="18">
        <f>SUM(E25)</f>
        <v>1647203</v>
      </c>
      <c r="F24" s="195">
        <v>8.6</v>
      </c>
      <c r="G24" s="18">
        <f>SUM(G25)</f>
        <v>2067091</v>
      </c>
      <c r="H24" s="195">
        <v>11.3</v>
      </c>
      <c r="J24" s="19"/>
      <c r="K24" s="19"/>
      <c r="L24" s="115"/>
      <c r="M24" s="13"/>
      <c r="N24" s="23"/>
      <c r="O24" s="122"/>
      <c r="P24" s="68"/>
    </row>
    <row r="25" spans="1:16" ht="12" customHeight="1">
      <c r="A25" s="212"/>
      <c r="C25" s="4" t="s">
        <v>325</v>
      </c>
      <c r="D25" s="69"/>
      <c r="E25" s="25">
        <v>1647203</v>
      </c>
      <c r="F25" s="196"/>
      <c r="G25" s="25">
        <v>2067091</v>
      </c>
      <c r="H25" s="196"/>
      <c r="J25" s="19"/>
      <c r="K25" s="19"/>
      <c r="L25" s="115"/>
      <c r="M25" s="13"/>
      <c r="N25" s="23"/>
      <c r="O25" s="122"/>
      <c r="P25" s="68"/>
    </row>
    <row r="26" spans="2:16" ht="12" customHeight="1">
      <c r="B26" s="434" t="s">
        <v>261</v>
      </c>
      <c r="C26" s="434"/>
      <c r="D26" s="213"/>
      <c r="E26" s="18">
        <f>SUM(E27)</f>
        <v>3047645</v>
      </c>
      <c r="F26" s="195">
        <v>15.9</v>
      </c>
      <c r="G26" s="18">
        <f>SUM(G27)</f>
        <v>3030015</v>
      </c>
      <c r="H26" s="195">
        <v>16.5</v>
      </c>
      <c r="J26" s="25"/>
      <c r="K26" s="25"/>
      <c r="L26" s="121"/>
      <c r="M26" s="13"/>
      <c r="N26" s="23"/>
      <c r="O26" s="122"/>
      <c r="P26" s="68"/>
    </row>
    <row r="27" spans="3:16" ht="12" customHeight="1">
      <c r="C27" s="4" t="s">
        <v>261</v>
      </c>
      <c r="D27" s="214"/>
      <c r="E27" s="25">
        <v>3047645</v>
      </c>
      <c r="F27" s="196"/>
      <c r="G27" s="25">
        <v>3030015</v>
      </c>
      <c r="H27" s="196"/>
      <c r="J27" s="25"/>
      <c r="K27" s="25"/>
      <c r="L27" s="121"/>
      <c r="M27" s="52"/>
      <c r="N27" s="23"/>
      <c r="O27" s="122"/>
      <c r="P27" s="68"/>
    </row>
    <row r="28" spans="1:16" ht="12" customHeight="1">
      <c r="A28" s="18"/>
      <c r="B28" s="434" t="s">
        <v>262</v>
      </c>
      <c r="C28" s="434"/>
      <c r="D28" s="124"/>
      <c r="E28" s="18">
        <f>SUM(E29)</f>
        <v>689751</v>
      </c>
      <c r="F28" s="195">
        <v>3.6</v>
      </c>
      <c r="G28" s="18">
        <f>SUM(G29)</f>
        <v>1117866</v>
      </c>
      <c r="H28" s="195">
        <v>6.1</v>
      </c>
      <c r="J28" s="25"/>
      <c r="K28" s="25"/>
      <c r="L28" s="121"/>
      <c r="M28" s="13"/>
      <c r="N28" s="23"/>
      <c r="O28" s="122"/>
      <c r="P28" s="68"/>
    </row>
    <row r="29" spans="1:16" ht="12" customHeight="1">
      <c r="A29" s="20"/>
      <c r="C29" s="4" t="s">
        <v>262</v>
      </c>
      <c r="D29" s="118"/>
      <c r="E29" s="25">
        <v>689751</v>
      </c>
      <c r="F29" s="196"/>
      <c r="G29" s="25">
        <v>1117866</v>
      </c>
      <c r="H29" s="196"/>
      <c r="J29" s="25"/>
      <c r="K29" s="25"/>
      <c r="L29" s="121"/>
      <c r="M29" s="13"/>
      <c r="N29" s="23"/>
      <c r="O29" s="122"/>
      <c r="P29" s="68"/>
    </row>
    <row r="30" spans="1:16" ht="12" customHeight="1">
      <c r="A30" s="34"/>
      <c r="B30" s="434" t="s">
        <v>263</v>
      </c>
      <c r="C30" s="434"/>
      <c r="D30" s="114"/>
      <c r="E30" s="18">
        <f>SUM(E31:E33)</f>
        <v>10636</v>
      </c>
      <c r="F30" s="195">
        <v>0.1</v>
      </c>
      <c r="G30" s="18">
        <f>SUM(G31:G33)</f>
        <v>11970</v>
      </c>
      <c r="H30" s="195">
        <v>0.1</v>
      </c>
      <c r="J30" s="25"/>
      <c r="K30" s="25"/>
      <c r="L30" s="121"/>
      <c r="M30" s="13"/>
      <c r="N30" s="19"/>
      <c r="O30" s="115"/>
      <c r="P30" s="68"/>
    </row>
    <row r="31" spans="1:16" ht="12" customHeight="1">
      <c r="A31" s="34"/>
      <c r="C31" s="4" t="s">
        <v>264</v>
      </c>
      <c r="D31" s="120"/>
      <c r="E31" s="25">
        <v>78</v>
      </c>
      <c r="F31" s="196"/>
      <c r="G31" s="25">
        <v>0</v>
      </c>
      <c r="H31" s="196"/>
      <c r="J31" s="19"/>
      <c r="K31" s="19"/>
      <c r="L31" s="115"/>
      <c r="M31" s="13"/>
      <c r="N31" s="23"/>
      <c r="O31" s="122"/>
      <c r="P31" s="68"/>
    </row>
    <row r="32" spans="1:16" ht="12" customHeight="1">
      <c r="A32" s="34"/>
      <c r="C32" s="4" t="s">
        <v>326</v>
      </c>
      <c r="D32" s="69"/>
      <c r="E32" s="25">
        <v>1029</v>
      </c>
      <c r="F32" s="196"/>
      <c r="G32" s="25">
        <v>1058</v>
      </c>
      <c r="H32" s="196"/>
      <c r="J32" s="25"/>
      <c r="K32" s="25"/>
      <c r="L32" s="121"/>
      <c r="M32" s="52"/>
      <c r="N32" s="23"/>
      <c r="O32" s="122"/>
      <c r="P32" s="68"/>
    </row>
    <row r="33" spans="1:16" ht="12" customHeight="1">
      <c r="A33" s="215"/>
      <c r="B33" s="43"/>
      <c r="C33" s="77" t="s">
        <v>269</v>
      </c>
      <c r="D33" s="78"/>
      <c r="E33" s="182">
        <v>9529</v>
      </c>
      <c r="F33" s="197"/>
      <c r="G33" s="182">
        <v>10912</v>
      </c>
      <c r="H33" s="197"/>
      <c r="J33" s="25"/>
      <c r="K33" s="25"/>
      <c r="L33" s="121"/>
      <c r="M33" s="13"/>
      <c r="N33" s="34"/>
      <c r="O33" s="123"/>
      <c r="P33" s="68"/>
    </row>
    <row r="34" spans="1:16" ht="13.5" customHeight="1">
      <c r="A34" s="212"/>
      <c r="B34" s="212"/>
      <c r="C34" s="212"/>
      <c r="D34" s="31"/>
      <c r="E34" s="136"/>
      <c r="F34" s="183"/>
      <c r="J34" s="25"/>
      <c r="K34" s="25"/>
      <c r="L34" s="121"/>
      <c r="M34" s="13"/>
      <c r="N34" s="34"/>
      <c r="O34" s="123"/>
      <c r="P34" s="68"/>
    </row>
    <row r="35" spans="1:13" ht="13.5" customHeight="1" thickBot="1">
      <c r="A35" s="480" t="s">
        <v>274</v>
      </c>
      <c r="B35" s="480"/>
      <c r="C35" s="480"/>
      <c r="D35" s="31"/>
      <c r="E35" s="129"/>
      <c r="F35" s="129"/>
      <c r="J35" s="34"/>
      <c r="K35" s="34"/>
      <c r="L35" s="34"/>
      <c r="M35" s="13"/>
    </row>
    <row r="36" spans="1:13" ht="15" customHeight="1">
      <c r="A36" s="41"/>
      <c r="B36" s="452" t="s">
        <v>224</v>
      </c>
      <c r="C36" s="452"/>
      <c r="D36" s="101"/>
      <c r="E36" s="450" t="s">
        <v>123</v>
      </c>
      <c r="F36" s="451"/>
      <c r="G36" s="450" t="s">
        <v>14</v>
      </c>
      <c r="H36" s="451"/>
      <c r="J36" s="34"/>
      <c r="K36" s="34"/>
      <c r="L36" s="34"/>
      <c r="M36" s="13"/>
    </row>
    <row r="37" spans="1:13" ht="15" customHeight="1">
      <c r="A37" s="43"/>
      <c r="B37" s="102" t="s">
        <v>225</v>
      </c>
      <c r="C37" s="103" t="s">
        <v>226</v>
      </c>
      <c r="D37" s="104"/>
      <c r="E37" s="105" t="s">
        <v>139</v>
      </c>
      <c r="F37" s="106" t="s">
        <v>228</v>
      </c>
      <c r="G37" s="105" t="s">
        <v>139</v>
      </c>
      <c r="H37" s="106" t="s">
        <v>228</v>
      </c>
      <c r="J37" s="34"/>
      <c r="K37" s="25"/>
      <c r="L37" s="25"/>
      <c r="M37" s="13"/>
    </row>
    <row r="38" spans="1:13" ht="12" customHeight="1">
      <c r="A38" s="18"/>
      <c r="B38" s="208"/>
      <c r="C38" s="209"/>
      <c r="D38" s="210"/>
      <c r="E38" s="110" t="s">
        <v>216</v>
      </c>
      <c r="F38" s="110" t="s">
        <v>229</v>
      </c>
      <c r="G38" s="110" t="s">
        <v>216</v>
      </c>
      <c r="H38" s="110" t="s">
        <v>229</v>
      </c>
      <c r="J38" s="23"/>
      <c r="K38" s="23"/>
      <c r="L38" s="23"/>
      <c r="M38" s="13"/>
    </row>
    <row r="39" spans="1:13" ht="12" customHeight="1">
      <c r="A39" s="54"/>
      <c r="C39" s="5" t="s">
        <v>140</v>
      </c>
      <c r="D39" s="118"/>
      <c r="E39" s="18">
        <f>E40+E42+E53+E55+E57+E59+E62+E65</f>
        <v>18036311</v>
      </c>
      <c r="F39" s="195">
        <v>100</v>
      </c>
      <c r="G39" s="18">
        <f>G40+G42+G49+G51+G53+G55+G57+G59+G62+G65</f>
        <v>17892663</v>
      </c>
      <c r="H39" s="195">
        <f>SUM(H40:H66)</f>
        <v>99.99999999999999</v>
      </c>
      <c r="J39" s="34"/>
      <c r="K39" s="36"/>
      <c r="L39" s="36"/>
      <c r="M39" s="13"/>
    </row>
    <row r="40" spans="1:13" ht="12" customHeight="1">
      <c r="A40" s="23"/>
      <c r="B40" s="434" t="s">
        <v>276</v>
      </c>
      <c r="C40" s="434"/>
      <c r="D40" s="118"/>
      <c r="E40" s="18">
        <f>SUM(E41)</f>
        <v>433507</v>
      </c>
      <c r="F40" s="195">
        <v>2.4</v>
      </c>
      <c r="G40" s="18">
        <f>SUM(G41)</f>
        <v>414937</v>
      </c>
      <c r="H40" s="195">
        <v>2.3</v>
      </c>
      <c r="J40" s="34"/>
      <c r="K40" s="34"/>
      <c r="L40" s="34"/>
      <c r="M40" s="13"/>
    </row>
    <row r="41" spans="1:13" ht="12" customHeight="1">
      <c r="A41" s="19"/>
      <c r="C41" s="4" t="s">
        <v>277</v>
      </c>
      <c r="D41" s="120"/>
      <c r="E41" s="25">
        <v>433507</v>
      </c>
      <c r="F41" s="196"/>
      <c r="G41" s="25">
        <v>414937</v>
      </c>
      <c r="H41" s="196"/>
      <c r="J41" s="34"/>
      <c r="K41" s="25"/>
      <c r="L41" s="25"/>
      <c r="M41" s="13"/>
    </row>
    <row r="42" spans="1:13" ht="12" customHeight="1">
      <c r="A42" s="21"/>
      <c r="B42" s="434" t="s">
        <v>327</v>
      </c>
      <c r="C42" s="434"/>
      <c r="D42" s="114"/>
      <c r="E42" s="18">
        <f>SUM(E43:E48)</f>
        <v>10626943</v>
      </c>
      <c r="F42" s="195">
        <v>58.9</v>
      </c>
      <c r="G42" s="18">
        <f>SUM(G43:G48)</f>
        <v>10807945</v>
      </c>
      <c r="H42" s="195">
        <v>60.4</v>
      </c>
      <c r="J42" s="34"/>
      <c r="K42" s="34"/>
      <c r="L42" s="34"/>
      <c r="M42" s="13"/>
    </row>
    <row r="43" spans="1:13" ht="12" customHeight="1">
      <c r="A43" s="23"/>
      <c r="C43" s="4" t="s">
        <v>328</v>
      </c>
      <c r="D43" s="120"/>
      <c r="E43" s="25">
        <v>9644052</v>
      </c>
      <c r="F43" s="196"/>
      <c r="G43" s="25">
        <v>9747416</v>
      </c>
      <c r="H43" s="196"/>
      <c r="J43" s="34"/>
      <c r="K43" s="25"/>
      <c r="L43" s="25"/>
      <c r="M43" s="13"/>
    </row>
    <row r="44" spans="1:13" ht="12" customHeight="1">
      <c r="A44" s="19"/>
      <c r="C44" s="4" t="s">
        <v>329</v>
      </c>
      <c r="D44" s="120"/>
      <c r="E44" s="25">
        <v>824544</v>
      </c>
      <c r="F44" s="196"/>
      <c r="G44" s="25">
        <v>948897</v>
      </c>
      <c r="H44" s="196"/>
      <c r="J44" s="34"/>
      <c r="K44" s="25"/>
      <c r="L44" s="25"/>
      <c r="M44" s="13"/>
    </row>
    <row r="45" spans="1:8" ht="12" customHeight="1">
      <c r="A45" s="21"/>
      <c r="C45" s="4" t="s">
        <v>330</v>
      </c>
      <c r="D45" s="120"/>
      <c r="E45" s="25">
        <v>0</v>
      </c>
      <c r="F45" s="196"/>
      <c r="G45" s="25">
        <v>0</v>
      </c>
      <c r="H45" s="196"/>
    </row>
    <row r="46" spans="1:8" ht="12" customHeight="1">
      <c r="A46" s="23"/>
      <c r="C46" s="4" t="s">
        <v>331</v>
      </c>
      <c r="D46" s="120"/>
      <c r="E46" s="25">
        <v>81200</v>
      </c>
      <c r="F46" s="196"/>
      <c r="G46" s="25">
        <v>81690</v>
      </c>
      <c r="H46" s="196"/>
    </row>
    <row r="47" spans="1:8" ht="12" customHeight="1">
      <c r="A47" s="23"/>
      <c r="C47" s="4" t="s">
        <v>332</v>
      </c>
      <c r="D47" s="211"/>
      <c r="E47" s="25">
        <v>70700</v>
      </c>
      <c r="F47" s="196"/>
      <c r="G47" s="25">
        <v>22750</v>
      </c>
      <c r="H47" s="196"/>
    </row>
    <row r="48" spans="1:8" ht="12" customHeight="1">
      <c r="A48" s="19"/>
      <c r="C48" s="4" t="s">
        <v>333</v>
      </c>
      <c r="D48" s="120"/>
      <c r="E48" s="25">
        <v>6447</v>
      </c>
      <c r="F48" s="196"/>
      <c r="G48" s="25">
        <v>7192</v>
      </c>
      <c r="H48" s="196"/>
    </row>
    <row r="49" spans="1:9" ht="12" customHeight="1">
      <c r="A49" s="19"/>
      <c r="B49" s="481" t="s">
        <v>379</v>
      </c>
      <c r="C49" s="481"/>
      <c r="D49" s="120"/>
      <c r="E49" s="368" t="s">
        <v>148</v>
      </c>
      <c r="F49" s="428" t="s">
        <v>148</v>
      </c>
      <c r="G49" s="18">
        <v>1972102</v>
      </c>
      <c r="H49" s="195">
        <v>11</v>
      </c>
      <c r="I49" s="8"/>
    </row>
    <row r="50" spans="1:9" ht="12" customHeight="1">
      <c r="A50" s="19"/>
      <c r="B50" s="415"/>
      <c r="C50" s="429" t="s">
        <v>379</v>
      </c>
      <c r="D50" s="120"/>
      <c r="E50" s="368" t="s">
        <v>148</v>
      </c>
      <c r="F50" s="196"/>
      <c r="G50" s="25">
        <v>1972102</v>
      </c>
      <c r="H50" s="196"/>
      <c r="I50" s="8"/>
    </row>
    <row r="51" spans="1:9" ht="12" customHeight="1">
      <c r="A51" s="19"/>
      <c r="B51" s="481" t="s">
        <v>378</v>
      </c>
      <c r="C51" s="481"/>
      <c r="D51" s="120"/>
      <c r="E51" s="368" t="s">
        <v>148</v>
      </c>
      <c r="F51" s="428" t="s">
        <v>148</v>
      </c>
      <c r="G51" s="18">
        <v>2655</v>
      </c>
      <c r="H51" s="195">
        <v>0</v>
      </c>
      <c r="I51" s="8"/>
    </row>
    <row r="52" spans="1:9" ht="12" customHeight="1">
      <c r="A52" s="19"/>
      <c r="B52" s="415"/>
      <c r="C52" s="429" t="s">
        <v>378</v>
      </c>
      <c r="D52" s="120"/>
      <c r="E52" s="368" t="s">
        <v>148</v>
      </c>
      <c r="F52" s="196"/>
      <c r="G52" s="25">
        <v>2655</v>
      </c>
      <c r="H52" s="196"/>
      <c r="I52" s="8"/>
    </row>
    <row r="53" spans="1:9" ht="12" customHeight="1">
      <c r="A53" s="19"/>
      <c r="B53" s="434" t="s">
        <v>334</v>
      </c>
      <c r="C53" s="434"/>
      <c r="D53" s="114"/>
      <c r="E53" s="18">
        <f>SUM(E54)</f>
        <v>3518340</v>
      </c>
      <c r="F53" s="195">
        <v>19.5</v>
      </c>
      <c r="G53" s="18">
        <f>SUM(G54)</f>
        <v>428295</v>
      </c>
      <c r="H53" s="195">
        <v>2.4</v>
      </c>
      <c r="I53" s="8"/>
    </row>
    <row r="54" spans="1:9" ht="12" customHeight="1">
      <c r="A54" s="19"/>
      <c r="C54" s="4" t="s">
        <v>334</v>
      </c>
      <c r="D54" s="120"/>
      <c r="E54" s="25">
        <v>3518340</v>
      </c>
      <c r="F54" s="196"/>
      <c r="G54" s="25">
        <v>428295</v>
      </c>
      <c r="H54" s="196"/>
      <c r="I54" s="8"/>
    </row>
    <row r="55" spans="1:9" ht="12" customHeight="1">
      <c r="A55" s="19"/>
      <c r="B55" s="434" t="s">
        <v>335</v>
      </c>
      <c r="C55" s="434"/>
      <c r="D55" s="114"/>
      <c r="E55" s="18">
        <f>SUM(E56)</f>
        <v>986175</v>
      </c>
      <c r="F55" s="195">
        <v>5.5</v>
      </c>
      <c r="G55" s="18">
        <f>SUM(G56)</f>
        <v>906645</v>
      </c>
      <c r="H55" s="195">
        <v>5.1</v>
      </c>
      <c r="I55" s="8"/>
    </row>
    <row r="56" spans="1:9" ht="12" customHeight="1">
      <c r="A56" s="37"/>
      <c r="C56" s="4" t="s">
        <v>335</v>
      </c>
      <c r="D56" s="120"/>
      <c r="E56" s="25">
        <v>986175</v>
      </c>
      <c r="F56" s="196"/>
      <c r="G56" s="25">
        <v>906645</v>
      </c>
      <c r="H56" s="196"/>
      <c r="I56" s="8"/>
    </row>
    <row r="57" spans="1:9" ht="12" customHeight="1">
      <c r="A57" s="23"/>
      <c r="B57" s="434" t="s">
        <v>336</v>
      </c>
      <c r="C57" s="434"/>
      <c r="D57" s="114"/>
      <c r="E57" s="18">
        <f>SUM(E58)</f>
        <v>1735227</v>
      </c>
      <c r="F57" s="195">
        <v>9.6</v>
      </c>
      <c r="G57" s="18">
        <f>SUM(G58)</f>
        <v>2109321</v>
      </c>
      <c r="H57" s="195">
        <v>11.8</v>
      </c>
      <c r="I57" s="8"/>
    </row>
    <row r="58" spans="1:9" ht="12" customHeight="1">
      <c r="A58" s="23"/>
      <c r="C58" s="4" t="s">
        <v>336</v>
      </c>
      <c r="D58" s="120"/>
      <c r="E58" s="25">
        <v>1735227</v>
      </c>
      <c r="F58" s="196"/>
      <c r="G58" s="25">
        <v>2109321</v>
      </c>
      <c r="H58" s="196"/>
      <c r="I58" s="8"/>
    </row>
    <row r="59" spans="1:9" ht="12" customHeight="1">
      <c r="A59" s="23"/>
      <c r="B59" s="434" t="s">
        <v>337</v>
      </c>
      <c r="C59" s="434"/>
      <c r="D59" s="216"/>
      <c r="E59" s="18">
        <f>SUM(E61)</f>
        <v>12110</v>
      </c>
      <c r="F59" s="195">
        <v>0.1</v>
      </c>
      <c r="G59" s="18">
        <f>SUM(G60:G61)</f>
        <v>180510</v>
      </c>
      <c r="H59" s="195">
        <v>1</v>
      </c>
      <c r="I59" s="8"/>
    </row>
    <row r="60" spans="1:9" ht="12" customHeight="1">
      <c r="A60" s="23"/>
      <c r="B60" s="5"/>
      <c r="C60" s="4" t="s">
        <v>400</v>
      </c>
      <c r="D60" s="216"/>
      <c r="E60" s="375" t="s">
        <v>150</v>
      </c>
      <c r="F60" s="376"/>
      <c r="G60" s="25">
        <v>178623</v>
      </c>
      <c r="H60" s="195"/>
      <c r="I60" s="8"/>
    </row>
    <row r="61" spans="1:9" ht="12" customHeight="1">
      <c r="A61" s="34"/>
      <c r="C61" s="4" t="s">
        <v>337</v>
      </c>
      <c r="D61" s="69"/>
      <c r="E61" s="25">
        <v>12110</v>
      </c>
      <c r="F61" s="196"/>
      <c r="G61" s="25">
        <v>1887</v>
      </c>
      <c r="H61" s="196"/>
      <c r="I61" s="8"/>
    </row>
    <row r="62" spans="1:9" ht="12" customHeight="1">
      <c r="A62" s="19"/>
      <c r="B62" s="434" t="s">
        <v>316</v>
      </c>
      <c r="C62" s="434"/>
      <c r="D62" s="71"/>
      <c r="E62" s="18">
        <f>SUM(E63:E64)</f>
        <v>724009</v>
      </c>
      <c r="F62" s="195">
        <v>4</v>
      </c>
      <c r="G62" s="18">
        <f>SUM(G63:G64)</f>
        <v>1070253</v>
      </c>
      <c r="H62" s="195">
        <v>6</v>
      </c>
      <c r="I62" s="8"/>
    </row>
    <row r="63" spans="1:9" ht="12" customHeight="1">
      <c r="A63" s="19"/>
      <c r="B63" s="4"/>
      <c r="C63" s="4" t="s">
        <v>338</v>
      </c>
      <c r="D63" s="58"/>
      <c r="E63" s="25">
        <v>60003</v>
      </c>
      <c r="F63" s="196"/>
      <c r="G63" s="25">
        <v>154376</v>
      </c>
      <c r="H63" s="196"/>
      <c r="I63" s="8"/>
    </row>
    <row r="64" spans="1:9" ht="12" customHeight="1">
      <c r="A64" s="37"/>
      <c r="C64" s="4" t="s">
        <v>355</v>
      </c>
      <c r="D64" s="58"/>
      <c r="E64" s="25">
        <v>664006</v>
      </c>
      <c r="F64" s="196"/>
      <c r="G64" s="25">
        <v>915877</v>
      </c>
      <c r="H64" s="196"/>
      <c r="I64" s="8"/>
    </row>
    <row r="65" spans="1:9" ht="12" customHeight="1">
      <c r="A65" s="34"/>
      <c r="B65" s="434" t="s">
        <v>321</v>
      </c>
      <c r="C65" s="434"/>
      <c r="D65" s="71"/>
      <c r="E65" s="18">
        <f>SUM(E66)</f>
        <v>0</v>
      </c>
      <c r="F65" s="195">
        <v>0</v>
      </c>
      <c r="G65" s="18">
        <f>SUM(G66)</f>
        <v>0</v>
      </c>
      <c r="H65" s="195">
        <v>0</v>
      </c>
      <c r="I65" s="8"/>
    </row>
    <row r="66" spans="1:9" ht="12" customHeight="1">
      <c r="A66" s="90"/>
      <c r="B66" s="43"/>
      <c r="C66" s="77" t="s">
        <v>321</v>
      </c>
      <c r="D66" s="78"/>
      <c r="E66" s="182">
        <v>0</v>
      </c>
      <c r="F66" s="197"/>
      <c r="G66" s="182">
        <v>0</v>
      </c>
      <c r="H66" s="197"/>
      <c r="I66" s="8"/>
    </row>
    <row r="67" spans="1:9" ht="13.5" customHeight="1">
      <c r="A67" s="34"/>
      <c r="C67" s="150"/>
      <c r="D67" s="31"/>
      <c r="E67" s="151"/>
      <c r="F67" s="87"/>
      <c r="I67" s="8"/>
    </row>
    <row r="68" spans="1:9" ht="13.5" customHeight="1">
      <c r="A68" s="34"/>
      <c r="C68" s="150"/>
      <c r="D68" s="31"/>
      <c r="E68" s="151"/>
      <c r="F68" s="87"/>
      <c r="I68" s="8"/>
    </row>
    <row r="69" spans="1:9" ht="13.5" customHeight="1">
      <c r="A69" s="23"/>
      <c r="C69" s="150"/>
      <c r="D69" s="31"/>
      <c r="E69" s="151"/>
      <c r="F69" s="87"/>
      <c r="I69" s="8"/>
    </row>
    <row r="70" ht="13.5" customHeight="1">
      <c r="I70" s="8"/>
    </row>
    <row r="71" ht="13.5" customHeight="1">
      <c r="I71" s="8"/>
    </row>
    <row r="72" ht="13.5" customHeight="1">
      <c r="I72" s="8"/>
    </row>
    <row r="73" ht="13.5" customHeight="1">
      <c r="I73" s="8"/>
    </row>
  </sheetData>
  <sheetProtection/>
  <mergeCells count="30">
    <mergeCell ref="B49:C49"/>
    <mergeCell ref="B51:C51"/>
    <mergeCell ref="B1:H1"/>
    <mergeCell ref="B17:C17"/>
    <mergeCell ref="B21:C21"/>
    <mergeCell ref="B24:C24"/>
    <mergeCell ref="G4:H4"/>
    <mergeCell ref="A2:C2"/>
    <mergeCell ref="E4:F4"/>
    <mergeCell ref="B4:C4"/>
    <mergeCell ref="B19:C19"/>
    <mergeCell ref="B36:C36"/>
    <mergeCell ref="E36:F36"/>
    <mergeCell ref="B8:C8"/>
    <mergeCell ref="B10:C10"/>
    <mergeCell ref="B12:C12"/>
    <mergeCell ref="B14:C14"/>
    <mergeCell ref="B28:C28"/>
    <mergeCell ref="B26:C26"/>
    <mergeCell ref="B30:C30"/>
    <mergeCell ref="B62:C62"/>
    <mergeCell ref="B65:C65"/>
    <mergeCell ref="G36:H36"/>
    <mergeCell ref="A35:C35"/>
    <mergeCell ref="B57:C57"/>
    <mergeCell ref="B59:C59"/>
    <mergeCell ref="B55:C55"/>
    <mergeCell ref="B40:C40"/>
    <mergeCell ref="B42:C42"/>
    <mergeCell ref="B53:C53"/>
  </mergeCells>
  <printOptions/>
  <pageMargins left="0.7874015748031497" right="0" top="0.7874015748031497" bottom="0.1968503937007874" header="0.3937007874015748" footer="0.1968503937007874"/>
  <pageSetup firstPageNumber="116" useFirstPageNumber="1" horizontalDpi="600" verticalDpi="600" orientation="portrait" paperSize="9" r:id="rId1"/>
  <headerFooter alignWithMargins="0">
    <oddHeader>&amp;L&amp;"ＭＳ 明朝,標準"&amp;8&amp;P　財政・税務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K14" sqref="K14"/>
    </sheetView>
  </sheetViews>
  <sheetFormatPr defaultColWidth="15.625" defaultRowHeight="13.5"/>
  <cols>
    <col min="1" max="1" width="0.875" style="8" customWidth="1"/>
    <col min="2" max="2" width="5.625" style="8" customWidth="1"/>
    <col min="3" max="3" width="23.125" style="8" customWidth="1"/>
    <col min="4" max="4" width="0.875" style="8" customWidth="1"/>
    <col min="5" max="5" width="17.375" style="8" customWidth="1"/>
    <col min="6" max="6" width="11.125" style="8" customWidth="1"/>
    <col min="7" max="7" width="17.375" style="8" customWidth="1"/>
    <col min="8" max="8" width="11.125" style="8" customWidth="1"/>
    <col min="9" max="9" width="7.375" style="189" customWidth="1"/>
    <col min="10" max="16384" width="15.625" style="8" customWidth="1"/>
  </cols>
  <sheetData>
    <row r="1" spans="1:9" ht="14.25">
      <c r="A1" s="431" t="s">
        <v>384</v>
      </c>
      <c r="B1" s="431"/>
      <c r="C1" s="431"/>
      <c r="D1" s="431"/>
      <c r="E1" s="431"/>
      <c r="F1" s="431"/>
      <c r="G1" s="431"/>
      <c r="H1" s="431"/>
      <c r="I1" s="188"/>
    </row>
    <row r="2" spans="1:8" ht="13.5" customHeight="1">
      <c r="A2" s="444" t="s">
        <v>383</v>
      </c>
      <c r="B2" s="445"/>
      <c r="C2" s="445"/>
      <c r="D2" s="445"/>
      <c r="E2" s="445"/>
      <c r="F2" s="445"/>
      <c r="G2" s="445"/>
      <c r="H2" s="445"/>
    </row>
    <row r="3" spans="1:3" ht="13.5" customHeight="1" thickBot="1">
      <c r="A3" s="446" t="s">
        <v>223</v>
      </c>
      <c r="B3" s="446"/>
      <c r="C3" s="446"/>
    </row>
    <row r="4" spans="1:8" ht="16.5" customHeight="1">
      <c r="A4" s="41"/>
      <c r="B4" s="436" t="s">
        <v>224</v>
      </c>
      <c r="C4" s="436"/>
      <c r="D4" s="42"/>
      <c r="E4" s="438" t="s">
        <v>382</v>
      </c>
      <c r="F4" s="439"/>
      <c r="G4" s="438" t="s">
        <v>381</v>
      </c>
      <c r="H4" s="439"/>
    </row>
    <row r="5" spans="1:8" ht="16.5" customHeight="1">
      <c r="A5" s="43"/>
      <c r="B5" s="44" t="s">
        <v>225</v>
      </c>
      <c r="C5" s="45" t="s">
        <v>226</v>
      </c>
      <c r="D5" s="46"/>
      <c r="E5" s="47" t="s">
        <v>139</v>
      </c>
      <c r="F5" s="48" t="s">
        <v>228</v>
      </c>
      <c r="G5" s="47" t="s">
        <v>139</v>
      </c>
      <c r="H5" s="48" t="s">
        <v>228</v>
      </c>
    </row>
    <row r="6" spans="1:9" ht="15" customHeight="1">
      <c r="A6" s="18"/>
      <c r="B6" s="18"/>
      <c r="C6" s="49"/>
      <c r="D6" s="193"/>
      <c r="E6" s="17" t="s">
        <v>216</v>
      </c>
      <c r="F6" s="17" t="s">
        <v>229</v>
      </c>
      <c r="G6" s="17" t="s">
        <v>216</v>
      </c>
      <c r="H6" s="17" t="s">
        <v>229</v>
      </c>
      <c r="I6" s="217"/>
    </row>
    <row r="7" spans="1:9" ht="15" customHeight="1">
      <c r="A7" s="54"/>
      <c r="C7" s="218" t="s">
        <v>140</v>
      </c>
      <c r="D7" s="69"/>
      <c r="E7" s="361">
        <f>E8+E10+E12+E14+E16+E18</f>
        <v>14593694</v>
      </c>
      <c r="F7" s="362">
        <v>100</v>
      </c>
      <c r="G7" s="361">
        <f>G8+G10+G12+G14+G16+G18</f>
        <v>1702349</v>
      </c>
      <c r="H7" s="362">
        <f>SUM(H8:H21)</f>
        <v>99.99999999999999</v>
      </c>
      <c r="I7" s="220"/>
    </row>
    <row r="8" spans="1:9" ht="15" customHeight="1">
      <c r="A8" s="23"/>
      <c r="B8" s="482" t="s">
        <v>340</v>
      </c>
      <c r="C8" s="482"/>
      <c r="D8" s="221"/>
      <c r="E8" s="361">
        <f>SUM(E9)</f>
        <v>8808070</v>
      </c>
      <c r="F8" s="362">
        <v>60.4</v>
      </c>
      <c r="G8" s="361">
        <f>SUM(G9)</f>
        <v>988196</v>
      </c>
      <c r="H8" s="362">
        <v>58.1</v>
      </c>
      <c r="I8" s="220"/>
    </row>
    <row r="9" spans="1:9" ht="15" customHeight="1">
      <c r="A9" s="19"/>
      <c r="B9" s="222"/>
      <c r="C9" s="223" t="s">
        <v>340</v>
      </c>
      <c r="D9" s="224"/>
      <c r="E9" s="363">
        <v>8808070</v>
      </c>
      <c r="F9" s="164"/>
      <c r="G9" s="363">
        <v>988196</v>
      </c>
      <c r="H9" s="164"/>
      <c r="I9" s="217"/>
    </row>
    <row r="10" spans="1:9" ht="15" customHeight="1">
      <c r="A10" s="21"/>
      <c r="B10" s="482" t="s">
        <v>250</v>
      </c>
      <c r="C10" s="482"/>
      <c r="D10" s="221"/>
      <c r="E10" s="361">
        <f>SUM(E11)</f>
        <v>3725132</v>
      </c>
      <c r="F10" s="362">
        <v>25.5</v>
      </c>
      <c r="G10" s="361">
        <f>SUM(G11)</f>
        <v>442932</v>
      </c>
      <c r="H10" s="362">
        <v>26</v>
      </c>
      <c r="I10" s="220"/>
    </row>
    <row r="11" spans="1:9" ht="15" customHeight="1">
      <c r="A11" s="23"/>
      <c r="B11" s="222"/>
      <c r="C11" s="223" t="s">
        <v>251</v>
      </c>
      <c r="D11" s="224"/>
      <c r="E11" s="363">
        <v>3725132</v>
      </c>
      <c r="F11" s="164"/>
      <c r="G11" s="363">
        <v>442932</v>
      </c>
      <c r="H11" s="164"/>
      <c r="I11" s="217"/>
    </row>
    <row r="12" spans="1:9" ht="15" customHeight="1">
      <c r="A12" s="19"/>
      <c r="B12" s="482" t="s">
        <v>254</v>
      </c>
      <c r="C12" s="482"/>
      <c r="D12" s="221"/>
      <c r="E12" s="361">
        <f>SUM(E13)</f>
        <v>917659</v>
      </c>
      <c r="F12" s="362">
        <v>6.3</v>
      </c>
      <c r="G12" s="361">
        <f>SUM(G13)</f>
        <v>94759</v>
      </c>
      <c r="H12" s="362">
        <v>5.6</v>
      </c>
      <c r="I12" s="220"/>
    </row>
    <row r="13" spans="1:9" ht="15" customHeight="1">
      <c r="A13" s="21"/>
      <c r="B13" s="222"/>
      <c r="C13" s="223" t="s">
        <v>255</v>
      </c>
      <c r="D13" s="224"/>
      <c r="E13" s="363">
        <v>917659</v>
      </c>
      <c r="F13" s="164"/>
      <c r="G13" s="363">
        <v>94759</v>
      </c>
      <c r="H13" s="164"/>
      <c r="I13" s="217"/>
    </row>
    <row r="14" spans="1:9" ht="15" customHeight="1">
      <c r="A14" s="23"/>
      <c r="B14" s="482" t="s">
        <v>261</v>
      </c>
      <c r="C14" s="482"/>
      <c r="D14" s="221"/>
      <c r="E14" s="361">
        <f>SUM(E15)</f>
        <v>1040082</v>
      </c>
      <c r="F14" s="362">
        <v>7.1</v>
      </c>
      <c r="G14" s="361">
        <f>SUM(G15)</f>
        <v>99429</v>
      </c>
      <c r="H14" s="362">
        <v>5.8</v>
      </c>
      <c r="I14" s="220"/>
    </row>
    <row r="15" spans="1:9" ht="15" customHeight="1">
      <c r="A15" s="23"/>
      <c r="B15" s="222"/>
      <c r="C15" s="223" t="s">
        <v>261</v>
      </c>
      <c r="D15" s="224"/>
      <c r="E15" s="363">
        <v>1040082</v>
      </c>
      <c r="F15" s="164"/>
      <c r="G15" s="363">
        <v>99429</v>
      </c>
      <c r="H15" s="164"/>
      <c r="I15" s="217"/>
    </row>
    <row r="16" spans="1:9" ht="15" customHeight="1">
      <c r="A16" s="19"/>
      <c r="B16" s="482" t="s">
        <v>262</v>
      </c>
      <c r="C16" s="482"/>
      <c r="D16" s="221"/>
      <c r="E16" s="361">
        <f>SUM(E17)</f>
        <v>95105</v>
      </c>
      <c r="F16" s="362">
        <v>0.6</v>
      </c>
      <c r="G16" s="361">
        <f>SUM(G17)</f>
        <v>56630</v>
      </c>
      <c r="H16" s="362">
        <v>3.3</v>
      </c>
      <c r="I16" s="220"/>
    </row>
    <row r="17" spans="1:9" ht="15" customHeight="1">
      <c r="A17" s="19"/>
      <c r="B17" s="222"/>
      <c r="C17" s="223" t="s">
        <v>262</v>
      </c>
      <c r="D17" s="224"/>
      <c r="E17" s="363">
        <v>95105</v>
      </c>
      <c r="F17" s="164"/>
      <c r="G17" s="363">
        <v>56630</v>
      </c>
      <c r="H17" s="164"/>
      <c r="I17" s="227"/>
    </row>
    <row r="18" spans="1:9" ht="15" customHeight="1">
      <c r="A18" s="19"/>
      <c r="B18" s="482" t="s">
        <v>263</v>
      </c>
      <c r="C18" s="482"/>
      <c r="D18" s="221"/>
      <c r="E18" s="361">
        <f>SUM(E19:E21)</f>
        <v>7646</v>
      </c>
      <c r="F18" s="362">
        <v>0.1</v>
      </c>
      <c r="G18" s="361">
        <f>SUM(G19:G21)</f>
        <v>20403</v>
      </c>
      <c r="H18" s="362">
        <v>1.2</v>
      </c>
      <c r="I18" s="220"/>
    </row>
    <row r="19" spans="1:9" ht="15" customHeight="1">
      <c r="A19" s="19"/>
      <c r="B19" s="222"/>
      <c r="C19" s="223" t="s">
        <v>341</v>
      </c>
      <c r="D19" s="224"/>
      <c r="E19" s="363">
        <v>0</v>
      </c>
      <c r="F19" s="164"/>
      <c r="G19" s="363">
        <v>0</v>
      </c>
      <c r="H19" s="164"/>
      <c r="I19" s="227"/>
    </row>
    <row r="20" spans="1:9" ht="15" customHeight="1">
      <c r="A20" s="37"/>
      <c r="B20" s="222"/>
      <c r="C20" s="223" t="s">
        <v>326</v>
      </c>
      <c r="D20" s="224"/>
      <c r="E20" s="363">
        <v>653</v>
      </c>
      <c r="F20" s="164"/>
      <c r="G20" s="363">
        <v>189</v>
      </c>
      <c r="H20" s="164"/>
      <c r="I20" s="227"/>
    </row>
    <row r="21" spans="1:9" ht="15" customHeight="1">
      <c r="A21" s="85"/>
      <c r="B21" s="228"/>
      <c r="C21" s="229" t="s">
        <v>269</v>
      </c>
      <c r="D21" s="230"/>
      <c r="E21" s="364">
        <v>6993</v>
      </c>
      <c r="F21" s="365"/>
      <c r="G21" s="364">
        <v>20214</v>
      </c>
      <c r="H21" s="365"/>
      <c r="I21" s="227"/>
    </row>
    <row r="22" spans="1:9" ht="13.5" customHeight="1">
      <c r="A22" s="23"/>
      <c r="B22" s="14"/>
      <c r="C22" s="14"/>
      <c r="D22" s="31"/>
      <c r="E22" s="25"/>
      <c r="F22" s="231"/>
      <c r="I22" s="227"/>
    </row>
    <row r="23" spans="1:9" ht="13.5" customHeight="1">
      <c r="A23" s="23"/>
      <c r="B23" s="31"/>
      <c r="C23" s="14"/>
      <c r="D23" s="33"/>
      <c r="E23" s="121"/>
      <c r="F23" s="232"/>
      <c r="I23" s="220"/>
    </row>
    <row r="24" spans="1:9" ht="13.5" customHeight="1" thickBot="1">
      <c r="A24" s="447" t="s">
        <v>274</v>
      </c>
      <c r="B24" s="447"/>
      <c r="C24" s="447"/>
      <c r="D24" s="31"/>
      <c r="E24" s="59"/>
      <c r="F24" s="51"/>
      <c r="I24" s="227"/>
    </row>
    <row r="25" spans="1:9" ht="15" customHeight="1">
      <c r="A25" s="41"/>
      <c r="B25" s="436" t="s">
        <v>224</v>
      </c>
      <c r="C25" s="436"/>
      <c r="D25" s="42"/>
      <c r="E25" s="438" t="s">
        <v>382</v>
      </c>
      <c r="F25" s="439"/>
      <c r="G25" s="438" t="s">
        <v>381</v>
      </c>
      <c r="H25" s="439"/>
      <c r="I25" s="217"/>
    </row>
    <row r="26" spans="1:9" ht="15" customHeight="1">
      <c r="A26" s="43"/>
      <c r="B26" s="44" t="s">
        <v>225</v>
      </c>
      <c r="C26" s="45" t="s">
        <v>226</v>
      </c>
      <c r="D26" s="46"/>
      <c r="E26" s="47" t="s">
        <v>139</v>
      </c>
      <c r="F26" s="48" t="s">
        <v>228</v>
      </c>
      <c r="G26" s="47" t="s">
        <v>139</v>
      </c>
      <c r="H26" s="48" t="s">
        <v>228</v>
      </c>
      <c r="I26" s="227"/>
    </row>
    <row r="27" spans="1:9" ht="15" customHeight="1">
      <c r="A27" s="18"/>
      <c r="B27" s="18"/>
      <c r="C27" s="49"/>
      <c r="D27" s="50"/>
      <c r="E27" s="17" t="s">
        <v>216</v>
      </c>
      <c r="F27" s="17" t="s">
        <v>229</v>
      </c>
      <c r="G27" s="17" t="s">
        <v>216</v>
      </c>
      <c r="H27" s="17" t="s">
        <v>229</v>
      </c>
      <c r="I27" s="227"/>
    </row>
    <row r="28" spans="1:9" ht="15" customHeight="1">
      <c r="A28" s="54"/>
      <c r="C28" s="218" t="s">
        <v>140</v>
      </c>
      <c r="D28" s="162"/>
      <c r="E28" s="361">
        <f>E29+E31</f>
        <v>14537063</v>
      </c>
      <c r="F28" s="366">
        <v>100</v>
      </c>
      <c r="G28" s="361">
        <f>G29+G31</f>
        <v>1478023</v>
      </c>
      <c r="H28" s="366">
        <f>SUM(H29:H32)</f>
        <v>100</v>
      </c>
      <c r="I28" s="227"/>
    </row>
    <row r="29" spans="1:9" ht="15" customHeight="1">
      <c r="A29" s="23"/>
      <c r="B29" s="483" t="s">
        <v>342</v>
      </c>
      <c r="C29" s="483"/>
      <c r="D29" s="162"/>
      <c r="E29" s="361">
        <f>SUM(E30)</f>
        <v>14534009</v>
      </c>
      <c r="F29" s="366">
        <v>100</v>
      </c>
      <c r="G29" s="361">
        <f>SUM(G30)</f>
        <v>1476013</v>
      </c>
      <c r="H29" s="366">
        <v>99.9</v>
      </c>
      <c r="I29" s="227"/>
    </row>
    <row r="30" spans="1:9" ht="15" customHeight="1">
      <c r="A30" s="19"/>
      <c r="C30" s="233" t="s">
        <v>342</v>
      </c>
      <c r="D30" s="69"/>
      <c r="E30" s="363">
        <v>14534009</v>
      </c>
      <c r="F30" s="371"/>
      <c r="G30" s="363">
        <v>1476013</v>
      </c>
      <c r="H30" s="371"/>
      <c r="I30" s="227"/>
    </row>
    <row r="31" spans="1:9" ht="15" customHeight="1">
      <c r="A31" s="21"/>
      <c r="B31" s="483" t="s">
        <v>316</v>
      </c>
      <c r="C31" s="483"/>
      <c r="D31" s="71"/>
      <c r="E31" s="361">
        <f>SUM(E32)</f>
        <v>3054</v>
      </c>
      <c r="F31" s="366">
        <v>0</v>
      </c>
      <c r="G31" s="361">
        <f>SUM(G32)</f>
        <v>2010</v>
      </c>
      <c r="H31" s="366">
        <v>0.1</v>
      </c>
      <c r="I31" s="217"/>
    </row>
    <row r="32" spans="1:9" ht="15" customHeight="1">
      <c r="A32" s="23"/>
      <c r="B32" s="43"/>
      <c r="C32" s="229" t="s">
        <v>147</v>
      </c>
      <c r="D32" s="69"/>
      <c r="E32" s="363">
        <v>3054</v>
      </c>
      <c r="F32" s="367"/>
      <c r="G32" s="363">
        <v>2010</v>
      </c>
      <c r="H32" s="367"/>
      <c r="I32" s="227"/>
    </row>
    <row r="33" spans="1:9" ht="15" customHeight="1">
      <c r="A33" s="234"/>
      <c r="B33" s="235"/>
      <c r="C33" s="97"/>
      <c r="D33" s="93"/>
      <c r="E33" s="128"/>
      <c r="F33" s="236"/>
      <c r="G33" s="99"/>
      <c r="H33" s="99"/>
      <c r="I33" s="227"/>
    </row>
    <row r="34" spans="1:9" ht="15" customHeight="1">
      <c r="A34" s="21"/>
      <c r="B34" s="84"/>
      <c r="C34" s="14"/>
      <c r="D34" s="31"/>
      <c r="E34" s="186"/>
      <c r="F34" s="237"/>
      <c r="I34" s="227"/>
    </row>
    <row r="35" spans="1:9" ht="15" customHeight="1">
      <c r="A35" s="23"/>
      <c r="B35" s="84"/>
      <c r="C35" s="14"/>
      <c r="D35" s="31"/>
      <c r="E35" s="136"/>
      <c r="F35" s="237"/>
      <c r="I35" s="238"/>
    </row>
    <row r="36" spans="1:9" ht="15" customHeight="1">
      <c r="A36" s="23"/>
      <c r="B36" s="84"/>
      <c r="C36" s="14"/>
      <c r="D36" s="13"/>
      <c r="E36" s="136"/>
      <c r="F36" s="237"/>
      <c r="I36" s="239"/>
    </row>
    <row r="37" spans="1:9" ht="15" customHeight="1">
      <c r="A37" s="19"/>
      <c r="B37" s="84"/>
      <c r="C37" s="14"/>
      <c r="D37" s="31"/>
      <c r="E37" s="136"/>
      <c r="F37" s="237"/>
      <c r="I37" s="240"/>
    </row>
    <row r="38" spans="1:9" ht="15" customHeight="1">
      <c r="A38" s="19"/>
      <c r="B38" s="14"/>
      <c r="C38" s="14"/>
      <c r="D38" s="31"/>
      <c r="E38" s="136"/>
      <c r="F38" s="241"/>
      <c r="I38" s="240"/>
    </row>
    <row r="39" spans="1:9" ht="15" customHeight="1">
      <c r="A39" s="19"/>
      <c r="B39" s="84"/>
      <c r="C39" s="14"/>
      <c r="D39" s="31"/>
      <c r="E39" s="136"/>
      <c r="F39" s="237"/>
      <c r="I39" s="240"/>
    </row>
    <row r="40" spans="1:9" ht="15" customHeight="1">
      <c r="A40" s="19"/>
      <c r="B40" s="14"/>
      <c r="C40" s="14"/>
      <c r="D40" s="31"/>
      <c r="E40" s="136"/>
      <c r="F40" s="241"/>
      <c r="I40" s="240"/>
    </row>
    <row r="41" spans="1:9" ht="15" customHeight="1">
      <c r="A41" s="37"/>
      <c r="B41" s="84"/>
      <c r="C41" s="14"/>
      <c r="D41" s="31"/>
      <c r="E41" s="136"/>
      <c r="F41" s="237"/>
      <c r="I41" s="240"/>
    </row>
    <row r="42" spans="1:9" ht="15" customHeight="1">
      <c r="A42" s="23"/>
      <c r="B42" s="14"/>
      <c r="C42" s="14"/>
      <c r="D42" s="31"/>
      <c r="E42" s="136"/>
      <c r="F42" s="241"/>
      <c r="I42" s="242"/>
    </row>
    <row r="43" spans="1:9" ht="15" customHeight="1">
      <c r="A43" s="23"/>
      <c r="B43" s="84"/>
      <c r="C43" s="14"/>
      <c r="D43" s="31"/>
      <c r="E43" s="136"/>
      <c r="F43" s="237"/>
      <c r="I43" s="240"/>
    </row>
    <row r="44" spans="1:9" ht="15" customHeight="1">
      <c r="A44" s="23"/>
      <c r="B44" s="14"/>
      <c r="C44" s="14"/>
      <c r="D44" s="33"/>
      <c r="E44" s="136"/>
      <c r="F44" s="241"/>
      <c r="I44" s="190"/>
    </row>
    <row r="45" spans="1:9" ht="15" customHeight="1">
      <c r="A45" s="34"/>
      <c r="B45" s="84"/>
      <c r="C45" s="14"/>
      <c r="D45" s="31"/>
      <c r="E45" s="136"/>
      <c r="F45" s="237"/>
      <c r="I45" s="243"/>
    </row>
    <row r="46" spans="1:9" ht="15" customHeight="1">
      <c r="A46" s="19"/>
      <c r="B46" s="14"/>
      <c r="C46" s="14"/>
      <c r="D46" s="31"/>
      <c r="E46" s="136"/>
      <c r="F46" s="241"/>
      <c r="I46" s="242"/>
    </row>
  </sheetData>
  <sheetProtection/>
  <mergeCells count="18">
    <mergeCell ref="A1:H1"/>
    <mergeCell ref="A2:H2"/>
    <mergeCell ref="A3:C3"/>
    <mergeCell ref="B25:C25"/>
    <mergeCell ref="B4:C4"/>
    <mergeCell ref="E4:F4"/>
    <mergeCell ref="G4:H4"/>
    <mergeCell ref="B18:C18"/>
    <mergeCell ref="B16:C16"/>
    <mergeCell ref="E25:F25"/>
    <mergeCell ref="B14:C14"/>
    <mergeCell ref="B8:C8"/>
    <mergeCell ref="B10:C10"/>
    <mergeCell ref="B12:C12"/>
    <mergeCell ref="B31:C31"/>
    <mergeCell ref="G25:H25"/>
    <mergeCell ref="A24:C24"/>
    <mergeCell ref="B29:C29"/>
  </mergeCells>
  <printOptions/>
  <pageMargins left="0.7874015748031497" right="0" top="0.7874015748031497" bottom="0.1968503937007874" header="0.3937007874015748" footer="0.1968503937007874"/>
  <pageSetup firstPageNumber="117" useFirstPageNumber="1" horizontalDpi="600" verticalDpi="600" orientation="portrait" paperSize="9" r:id="rId2"/>
  <headerFooter alignWithMargins="0">
    <oddHeader xml:space="preserve">&amp;R&amp;"ＭＳ 明朝,標準"&amp;8財政・税務　&amp;P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K12" sqref="K12"/>
    </sheetView>
  </sheetViews>
  <sheetFormatPr defaultColWidth="15.625" defaultRowHeight="13.5"/>
  <cols>
    <col min="1" max="1" width="0.875" style="8" customWidth="1"/>
    <col min="2" max="2" width="5.625" style="8" customWidth="1"/>
    <col min="3" max="3" width="23.125" style="8" customWidth="1"/>
    <col min="4" max="4" width="0.875" style="8" customWidth="1"/>
    <col min="5" max="5" width="17.375" style="8" customWidth="1"/>
    <col min="6" max="6" width="11.625" style="8" customWidth="1"/>
    <col min="7" max="7" width="17.375" style="8" customWidth="1"/>
    <col min="8" max="8" width="11.625" style="8" customWidth="1"/>
    <col min="9" max="9" width="6.25390625" style="189" customWidth="1"/>
    <col min="10" max="11" width="10.625" style="8" customWidth="1"/>
    <col min="12" max="12" width="7.375" style="8" customWidth="1"/>
    <col min="13" max="13" width="9.375" style="8" customWidth="1"/>
    <col min="14" max="14" width="8.375" style="8" customWidth="1"/>
    <col min="15" max="15" width="4.125" style="8" customWidth="1"/>
    <col min="16" max="16" width="18.25390625" style="8" customWidth="1"/>
    <col min="17" max="17" width="13.875" style="8" customWidth="1"/>
    <col min="18" max="16384" width="15.625" style="8" customWidth="1"/>
  </cols>
  <sheetData>
    <row r="1" spans="1:15" ht="13.5">
      <c r="A1" s="431" t="s">
        <v>159</v>
      </c>
      <c r="B1" s="431"/>
      <c r="C1" s="431"/>
      <c r="D1" s="431"/>
      <c r="E1" s="431"/>
      <c r="F1" s="431"/>
      <c r="G1" s="431"/>
      <c r="H1" s="431"/>
      <c r="I1" s="188"/>
      <c r="J1" s="3"/>
      <c r="K1" s="3"/>
      <c r="L1" s="3"/>
      <c r="M1" s="3"/>
      <c r="N1" s="3"/>
      <c r="O1" s="3"/>
    </row>
    <row r="2" spans="1:11" ht="13.5" customHeight="1">
      <c r="A2" s="444" t="s">
        <v>160</v>
      </c>
      <c r="B2" s="444"/>
      <c r="C2" s="444"/>
      <c r="D2" s="6"/>
      <c r="E2" s="6"/>
      <c r="F2" s="6"/>
      <c r="G2" s="6"/>
      <c r="H2" s="6"/>
      <c r="I2" s="205"/>
      <c r="J2" s="6"/>
      <c r="K2" s="6"/>
    </row>
    <row r="3" spans="1:16" ht="13.5" customHeight="1" thickBot="1">
      <c r="A3" s="79" t="s">
        <v>146</v>
      </c>
      <c r="P3" s="19"/>
    </row>
    <row r="4" spans="1:16" ht="18" customHeight="1">
      <c r="A4" s="41"/>
      <c r="B4" s="452" t="s">
        <v>224</v>
      </c>
      <c r="C4" s="452"/>
      <c r="D4" s="101"/>
      <c r="E4" s="450" t="s">
        <v>123</v>
      </c>
      <c r="F4" s="451"/>
      <c r="G4" s="450" t="s">
        <v>14</v>
      </c>
      <c r="H4" s="451"/>
      <c r="I4" s="190"/>
      <c r="J4" s="13"/>
      <c r="K4" s="13"/>
      <c r="L4" s="49"/>
      <c r="M4" s="13"/>
      <c r="N4" s="13"/>
      <c r="O4" s="49"/>
      <c r="P4" s="19"/>
    </row>
    <row r="5" spans="1:16" ht="18" customHeight="1">
      <c r="A5" s="43"/>
      <c r="B5" s="102" t="s">
        <v>225</v>
      </c>
      <c r="C5" s="103" t="s">
        <v>226</v>
      </c>
      <c r="D5" s="104"/>
      <c r="E5" s="105" t="s">
        <v>139</v>
      </c>
      <c r="F5" s="106" t="s">
        <v>228</v>
      </c>
      <c r="G5" s="105" t="s">
        <v>139</v>
      </c>
      <c r="H5" s="106" t="s">
        <v>228</v>
      </c>
      <c r="I5" s="190"/>
      <c r="J5" s="13"/>
      <c r="K5" s="13"/>
      <c r="L5" s="49"/>
      <c r="M5" s="13"/>
      <c r="N5" s="13"/>
      <c r="O5" s="49"/>
      <c r="P5" s="53"/>
    </row>
    <row r="6" spans="1:16" ht="12.75" customHeight="1">
      <c r="A6" s="18"/>
      <c r="B6" s="208"/>
      <c r="C6" s="209"/>
      <c r="D6" s="210"/>
      <c r="E6" s="244" t="s">
        <v>216</v>
      </c>
      <c r="F6" s="244" t="s">
        <v>229</v>
      </c>
      <c r="G6" s="244" t="s">
        <v>216</v>
      </c>
      <c r="H6" s="244" t="s">
        <v>229</v>
      </c>
      <c r="I6" s="194"/>
      <c r="J6" s="19"/>
      <c r="K6" s="19"/>
      <c r="L6" s="51"/>
      <c r="M6" s="52"/>
      <c r="N6" s="13"/>
      <c r="O6" s="49"/>
      <c r="P6" s="53"/>
    </row>
    <row r="7" spans="1:16" ht="12.75" customHeight="1">
      <c r="A7" s="54"/>
      <c r="C7" s="218" t="s">
        <v>140</v>
      </c>
      <c r="D7" s="69"/>
      <c r="E7" s="361">
        <f>E8+E12+E15+E17+E20+E22+E25+E27</f>
        <v>10951729</v>
      </c>
      <c r="F7" s="362">
        <v>100</v>
      </c>
      <c r="G7" s="361">
        <f>G8+G10+G12+G15+G17+G20+G22+G25+G27</f>
        <v>11276624</v>
      </c>
      <c r="H7" s="362">
        <f>SUM(H8:H30)</f>
        <v>99.99999999999999</v>
      </c>
      <c r="J7" s="18"/>
      <c r="K7" s="18"/>
      <c r="L7" s="56"/>
      <c r="M7" s="13"/>
      <c r="N7" s="20"/>
      <c r="O7" s="57"/>
      <c r="P7" s="53"/>
    </row>
    <row r="8" spans="1:16" ht="12.75" customHeight="1">
      <c r="A8" s="21"/>
      <c r="B8" s="482" t="s">
        <v>344</v>
      </c>
      <c r="C8" s="482"/>
      <c r="D8" s="221"/>
      <c r="E8" s="361">
        <f>SUM(E9)</f>
        <v>2185605</v>
      </c>
      <c r="F8" s="362">
        <v>20</v>
      </c>
      <c r="G8" s="361">
        <f>SUM(G9)</f>
        <v>2222135</v>
      </c>
      <c r="H8" s="362">
        <v>19.7</v>
      </c>
      <c r="J8" s="19"/>
      <c r="K8" s="19"/>
      <c r="L8" s="115"/>
      <c r="M8" s="52"/>
      <c r="N8" s="19"/>
      <c r="O8" s="115"/>
      <c r="P8" s="53"/>
    </row>
    <row r="9" spans="1:16" ht="12.75" customHeight="1">
      <c r="A9" s="23"/>
      <c r="B9" s="245"/>
      <c r="C9" s="14" t="s">
        <v>345</v>
      </c>
      <c r="D9" s="69"/>
      <c r="E9" s="363">
        <v>2185605</v>
      </c>
      <c r="F9" s="164"/>
      <c r="G9" s="363">
        <v>2222135</v>
      </c>
      <c r="H9" s="164"/>
      <c r="J9" s="18"/>
      <c r="K9" s="18"/>
      <c r="L9" s="119"/>
      <c r="M9" s="13"/>
      <c r="N9" s="20"/>
      <c r="O9" s="55"/>
      <c r="P9" s="53"/>
    </row>
    <row r="10" spans="1:16" ht="12.75" customHeight="1">
      <c r="A10" s="19"/>
      <c r="B10" s="482" t="s">
        <v>247</v>
      </c>
      <c r="C10" s="484"/>
      <c r="D10" s="221"/>
      <c r="E10" s="361">
        <f>SUM(E11)</f>
        <v>0</v>
      </c>
      <c r="F10" s="362">
        <v>0</v>
      </c>
      <c r="G10" s="361">
        <f>SUM(G11)</f>
        <v>1</v>
      </c>
      <c r="H10" s="362">
        <v>0</v>
      </c>
      <c r="J10" s="19"/>
      <c r="K10" s="19"/>
      <c r="L10" s="115"/>
      <c r="M10" s="13"/>
      <c r="N10" s="19"/>
      <c r="O10" s="115"/>
      <c r="P10" s="53"/>
    </row>
    <row r="11" spans="1:16" ht="12.75" customHeight="1">
      <c r="A11" s="21"/>
      <c r="B11" s="245"/>
      <c r="C11" s="14" t="s">
        <v>249</v>
      </c>
      <c r="D11" s="69"/>
      <c r="E11" s="363">
        <v>0</v>
      </c>
      <c r="F11" s="164"/>
      <c r="G11" s="363">
        <v>1</v>
      </c>
      <c r="H11" s="164"/>
      <c r="J11" s="25"/>
      <c r="K11" s="25"/>
      <c r="L11" s="121"/>
      <c r="M11" s="52"/>
      <c r="N11" s="23"/>
      <c r="O11" s="122"/>
      <c r="P11" s="53"/>
    </row>
    <row r="12" spans="1:16" ht="12.75" customHeight="1">
      <c r="A12" s="23"/>
      <c r="B12" s="482" t="s">
        <v>250</v>
      </c>
      <c r="C12" s="484"/>
      <c r="D12" s="221"/>
      <c r="E12" s="361">
        <f>SUM(E13:E14)</f>
        <v>2182827</v>
      </c>
      <c r="F12" s="362">
        <v>19.9</v>
      </c>
      <c r="G12" s="361">
        <f>SUM(G13:G14)</f>
        <v>2381317</v>
      </c>
      <c r="H12" s="362">
        <v>21.1</v>
      </c>
      <c r="J12" s="19"/>
      <c r="K12" s="19"/>
      <c r="L12" s="115"/>
      <c r="M12" s="13"/>
      <c r="N12" s="34"/>
      <c r="O12" s="123"/>
      <c r="P12" s="53"/>
    </row>
    <row r="13" spans="1:16" ht="12.75" customHeight="1">
      <c r="A13" s="23"/>
      <c r="C13" s="14" t="s">
        <v>251</v>
      </c>
      <c r="D13" s="69"/>
      <c r="E13" s="363">
        <v>1708739</v>
      </c>
      <c r="F13" s="164"/>
      <c r="G13" s="363">
        <v>1730004</v>
      </c>
      <c r="H13" s="164"/>
      <c r="J13" s="19"/>
      <c r="K13" s="19"/>
      <c r="L13" s="115"/>
      <c r="M13" s="13"/>
      <c r="N13" s="34"/>
      <c r="O13" s="123"/>
      <c r="P13" s="53"/>
    </row>
    <row r="14" spans="1:16" ht="12.75" customHeight="1">
      <c r="A14" s="23"/>
      <c r="C14" s="14" t="s">
        <v>252</v>
      </c>
      <c r="D14" s="69"/>
      <c r="E14" s="363">
        <v>474088</v>
      </c>
      <c r="F14" s="164"/>
      <c r="G14" s="363">
        <v>651313</v>
      </c>
      <c r="H14" s="164"/>
      <c r="J14" s="19"/>
      <c r="K14" s="19"/>
      <c r="L14" s="115"/>
      <c r="M14" s="13"/>
      <c r="N14" s="34"/>
      <c r="O14" s="123"/>
      <c r="P14" s="53"/>
    </row>
    <row r="15" spans="1:16" ht="12.75" customHeight="1">
      <c r="A15" s="23"/>
      <c r="B15" s="482" t="s">
        <v>340</v>
      </c>
      <c r="C15" s="484"/>
      <c r="D15" s="221"/>
      <c r="E15" s="361">
        <f>SUM(E16)</f>
        <v>2782971</v>
      </c>
      <c r="F15" s="362">
        <v>25.4</v>
      </c>
      <c r="G15" s="361">
        <f>SUM(G16)</f>
        <v>2976755</v>
      </c>
      <c r="H15" s="362">
        <v>26.4</v>
      </c>
      <c r="J15" s="19"/>
      <c r="K15" s="19"/>
      <c r="L15" s="115"/>
      <c r="M15" s="13"/>
      <c r="N15" s="34"/>
      <c r="O15" s="123"/>
      <c r="P15" s="53"/>
    </row>
    <row r="16" spans="1:17" ht="12.75" customHeight="1">
      <c r="A16" s="19"/>
      <c r="C16" s="14" t="s">
        <v>340</v>
      </c>
      <c r="D16" s="69"/>
      <c r="E16" s="363">
        <v>2782971</v>
      </c>
      <c r="F16" s="164"/>
      <c r="G16" s="363">
        <v>2976755</v>
      </c>
      <c r="H16" s="164"/>
      <c r="J16" s="25"/>
      <c r="K16" s="25"/>
      <c r="L16" s="121"/>
      <c r="M16" s="13"/>
      <c r="N16" s="19"/>
      <c r="O16" s="115"/>
      <c r="P16" s="62"/>
      <c r="Q16" s="63"/>
    </row>
    <row r="17" spans="1:17" ht="12.75" customHeight="1">
      <c r="A17" s="21"/>
      <c r="B17" s="482" t="s">
        <v>254</v>
      </c>
      <c r="C17" s="484"/>
      <c r="D17" s="221"/>
      <c r="E17" s="361">
        <f>SUM(E18:E19)</f>
        <v>1363869</v>
      </c>
      <c r="F17" s="362">
        <v>12.5</v>
      </c>
      <c r="G17" s="361">
        <f>SUM(G18:G19)</f>
        <v>1423811</v>
      </c>
      <c r="H17" s="362">
        <v>12.6</v>
      </c>
      <c r="J17" s="19"/>
      <c r="K17" s="19"/>
      <c r="L17" s="115"/>
      <c r="M17" s="52"/>
      <c r="N17" s="23"/>
      <c r="O17" s="122"/>
      <c r="P17" s="62"/>
      <c r="Q17" s="63"/>
    </row>
    <row r="18" spans="1:17" ht="12.75" customHeight="1">
      <c r="A18" s="23"/>
      <c r="C18" s="14" t="s">
        <v>255</v>
      </c>
      <c r="D18" s="69"/>
      <c r="E18" s="363">
        <v>1325843</v>
      </c>
      <c r="F18" s="164"/>
      <c r="G18" s="363">
        <v>1375264</v>
      </c>
      <c r="H18" s="164"/>
      <c r="J18" s="25"/>
      <c r="K18" s="25"/>
      <c r="L18" s="121"/>
      <c r="M18" s="13"/>
      <c r="N18" s="19"/>
      <c r="O18" s="115"/>
      <c r="P18" s="65"/>
      <c r="Q18" s="63"/>
    </row>
    <row r="19" spans="1:17" ht="12.75" customHeight="1">
      <c r="A19" s="23"/>
      <c r="C19" s="14" t="s">
        <v>256</v>
      </c>
      <c r="D19" s="69"/>
      <c r="E19" s="363">
        <v>38026</v>
      </c>
      <c r="F19" s="164"/>
      <c r="G19" s="363">
        <v>48547</v>
      </c>
      <c r="H19" s="164"/>
      <c r="J19" s="19"/>
      <c r="K19" s="19"/>
      <c r="L19" s="115"/>
      <c r="M19" s="13"/>
      <c r="N19" s="23"/>
      <c r="O19" s="122"/>
      <c r="P19" s="65"/>
      <c r="Q19" s="63"/>
    </row>
    <row r="20" spans="2:17" ht="12.75" customHeight="1">
      <c r="B20" s="483" t="s">
        <v>0</v>
      </c>
      <c r="C20" s="483"/>
      <c r="D20" s="221"/>
      <c r="E20" s="361">
        <v>1353</v>
      </c>
      <c r="F20" s="362">
        <v>0</v>
      </c>
      <c r="G20" s="361">
        <f>G21</f>
        <v>3944</v>
      </c>
      <c r="H20" s="362">
        <v>0</v>
      </c>
      <c r="J20" s="19"/>
      <c r="K20" s="19"/>
      <c r="L20" s="115"/>
      <c r="M20" s="13"/>
      <c r="N20" s="23"/>
      <c r="O20" s="122"/>
      <c r="P20" s="65"/>
      <c r="Q20" s="63"/>
    </row>
    <row r="21" spans="3:17" ht="12.75" customHeight="1">
      <c r="C21" s="14" t="s">
        <v>22</v>
      </c>
      <c r="D21" s="69"/>
      <c r="E21" s="363">
        <v>1353</v>
      </c>
      <c r="F21" s="164"/>
      <c r="G21" s="363">
        <v>3944</v>
      </c>
      <c r="H21" s="164"/>
      <c r="J21" s="19"/>
      <c r="K21" s="19"/>
      <c r="L21" s="115"/>
      <c r="M21" s="13"/>
      <c r="N21" s="23"/>
      <c r="O21" s="122"/>
      <c r="P21" s="65"/>
      <c r="Q21" s="63"/>
    </row>
    <row r="22" spans="1:16" ht="12.75" customHeight="1">
      <c r="A22" s="19"/>
      <c r="B22" s="482" t="s">
        <v>261</v>
      </c>
      <c r="C22" s="484"/>
      <c r="D22" s="221"/>
      <c r="E22" s="361">
        <f>SUM(E23:E24)</f>
        <v>1837790</v>
      </c>
      <c r="F22" s="362">
        <v>16.8</v>
      </c>
      <c r="G22" s="361">
        <f>SUM(G23:G24)</f>
        <v>1996388</v>
      </c>
      <c r="H22" s="362">
        <v>17.7</v>
      </c>
      <c r="J22" s="25"/>
      <c r="K22" s="25"/>
      <c r="L22" s="121"/>
      <c r="M22" s="13"/>
      <c r="N22" s="23"/>
      <c r="O22" s="122"/>
      <c r="P22" s="13"/>
    </row>
    <row r="23" spans="1:16" ht="12.75" customHeight="1">
      <c r="A23" s="19"/>
      <c r="C23" s="14" t="s">
        <v>346</v>
      </c>
      <c r="D23" s="69"/>
      <c r="E23" s="363">
        <v>1837790</v>
      </c>
      <c r="F23" s="164"/>
      <c r="G23" s="363">
        <v>1964413</v>
      </c>
      <c r="H23" s="164"/>
      <c r="J23" s="25"/>
      <c r="K23" s="25"/>
      <c r="L23" s="121"/>
      <c r="M23" s="13"/>
      <c r="N23" s="20"/>
      <c r="O23" s="55"/>
      <c r="P23" s="19"/>
    </row>
    <row r="24" spans="1:16" ht="12.75" customHeight="1">
      <c r="A24" s="37"/>
      <c r="C24" s="14" t="s">
        <v>347</v>
      </c>
      <c r="D24" s="69"/>
      <c r="E24" s="363">
        <v>0</v>
      </c>
      <c r="F24" s="164"/>
      <c r="G24" s="363">
        <v>31975</v>
      </c>
      <c r="H24" s="164"/>
      <c r="J24" s="18"/>
      <c r="K24" s="18"/>
      <c r="L24" s="119"/>
      <c r="M24" s="13"/>
      <c r="N24" s="19"/>
      <c r="O24" s="115"/>
      <c r="P24" s="68"/>
    </row>
    <row r="25" spans="1:16" ht="12.75" customHeight="1">
      <c r="A25" s="23"/>
      <c r="B25" s="482" t="s">
        <v>262</v>
      </c>
      <c r="C25" s="484"/>
      <c r="D25" s="221"/>
      <c r="E25" s="361">
        <f>SUM(E26)</f>
        <v>518490</v>
      </c>
      <c r="F25" s="362">
        <v>4.7</v>
      </c>
      <c r="G25" s="361">
        <f>SUM(G26)</f>
        <v>243701</v>
      </c>
      <c r="H25" s="362">
        <v>2.2</v>
      </c>
      <c r="J25" s="19"/>
      <c r="K25" s="19"/>
      <c r="L25" s="115"/>
      <c r="M25" s="13"/>
      <c r="N25" s="23"/>
      <c r="O25" s="122"/>
      <c r="P25" s="68"/>
    </row>
    <row r="26" spans="1:16" ht="12.75" customHeight="1">
      <c r="A26" s="212"/>
      <c r="C26" s="14" t="s">
        <v>262</v>
      </c>
      <c r="D26" s="69"/>
      <c r="E26" s="363">
        <v>518490</v>
      </c>
      <c r="F26" s="164"/>
      <c r="G26" s="363">
        <v>243701</v>
      </c>
      <c r="H26" s="164"/>
      <c r="J26" s="19"/>
      <c r="K26" s="19"/>
      <c r="L26" s="115"/>
      <c r="M26" s="13"/>
      <c r="N26" s="23"/>
      <c r="O26" s="122"/>
      <c r="P26" s="68"/>
    </row>
    <row r="27" spans="1:16" ht="12.75" customHeight="1">
      <c r="A27" s="18"/>
      <c r="B27" s="482" t="s">
        <v>263</v>
      </c>
      <c r="C27" s="484"/>
      <c r="D27" s="221"/>
      <c r="E27" s="361">
        <f>SUM(E28:E30)</f>
        <v>78824</v>
      </c>
      <c r="F27" s="362">
        <v>0.7</v>
      </c>
      <c r="G27" s="361">
        <f>SUM(G28:G30)</f>
        <v>28572</v>
      </c>
      <c r="H27" s="362">
        <v>0.3</v>
      </c>
      <c r="J27" s="25"/>
      <c r="K27" s="25"/>
      <c r="L27" s="121"/>
      <c r="M27" s="13"/>
      <c r="N27" s="23"/>
      <c r="O27" s="122"/>
      <c r="P27" s="68"/>
    </row>
    <row r="28" spans="1:16" ht="12.75" customHeight="1">
      <c r="A28" s="20"/>
      <c r="C28" s="14" t="s">
        <v>264</v>
      </c>
      <c r="D28" s="69"/>
      <c r="E28" s="363">
        <v>17583</v>
      </c>
      <c r="F28" s="164"/>
      <c r="G28" s="363">
        <v>4983</v>
      </c>
      <c r="H28" s="164"/>
      <c r="J28" s="25"/>
      <c r="K28" s="25"/>
      <c r="L28" s="121"/>
      <c r="M28" s="13"/>
      <c r="N28" s="23"/>
      <c r="O28" s="122"/>
      <c r="P28" s="68"/>
    </row>
    <row r="29" spans="1:16" ht="12.75" customHeight="1">
      <c r="A29" s="34"/>
      <c r="C29" s="14" t="s">
        <v>326</v>
      </c>
      <c r="D29" s="69"/>
      <c r="E29" s="363">
        <v>1506</v>
      </c>
      <c r="F29" s="164"/>
      <c r="G29" s="363">
        <v>678</v>
      </c>
      <c r="H29" s="164"/>
      <c r="J29" s="25"/>
      <c r="K29" s="25"/>
      <c r="L29" s="121"/>
      <c r="M29" s="13"/>
      <c r="N29" s="19"/>
      <c r="O29" s="115"/>
      <c r="P29" s="68"/>
    </row>
    <row r="30" spans="1:16" ht="12.75" customHeight="1">
      <c r="A30" s="215"/>
      <c r="B30" s="43"/>
      <c r="C30" s="95" t="s">
        <v>149</v>
      </c>
      <c r="D30" s="78"/>
      <c r="E30" s="364">
        <v>59735</v>
      </c>
      <c r="F30" s="365"/>
      <c r="G30" s="364">
        <v>22911</v>
      </c>
      <c r="H30" s="365"/>
      <c r="J30" s="25"/>
      <c r="K30" s="25"/>
      <c r="L30" s="121"/>
      <c r="M30" s="13"/>
      <c r="N30" s="34"/>
      <c r="O30" s="123"/>
      <c r="P30" s="68"/>
    </row>
    <row r="31" spans="1:16" ht="13.5" customHeight="1">
      <c r="A31" s="212"/>
      <c r="B31" s="212"/>
      <c r="C31" s="212"/>
      <c r="D31" s="31"/>
      <c r="E31" s="136"/>
      <c r="F31" s="183"/>
      <c r="J31" s="25"/>
      <c r="K31" s="25"/>
      <c r="L31" s="121"/>
      <c r="M31" s="13"/>
      <c r="N31" s="34"/>
      <c r="O31" s="123"/>
      <c r="P31" s="68"/>
    </row>
    <row r="32" spans="1:13" ht="13.5" customHeight="1">
      <c r="A32" s="34"/>
      <c r="C32" s="203"/>
      <c r="D32" s="31"/>
      <c r="E32" s="136"/>
      <c r="F32" s="183"/>
      <c r="J32" s="37"/>
      <c r="K32" s="18"/>
      <c r="L32" s="18"/>
      <c r="M32" s="52"/>
    </row>
    <row r="33" spans="1:13" ht="13.5" customHeight="1" thickBot="1">
      <c r="A33" s="480" t="s">
        <v>274</v>
      </c>
      <c r="B33" s="480"/>
      <c r="C33" s="480"/>
      <c r="D33" s="31"/>
      <c r="E33" s="129"/>
      <c r="F33" s="129"/>
      <c r="J33" s="34"/>
      <c r="K33" s="34"/>
      <c r="L33" s="34"/>
      <c r="M33" s="13"/>
    </row>
    <row r="34" spans="1:13" ht="18" customHeight="1">
      <c r="A34" s="41"/>
      <c r="B34" s="452" t="s">
        <v>224</v>
      </c>
      <c r="C34" s="452"/>
      <c r="D34" s="101"/>
      <c r="E34" s="450" t="s">
        <v>123</v>
      </c>
      <c r="F34" s="451"/>
      <c r="G34" s="450" t="s">
        <v>14</v>
      </c>
      <c r="H34" s="451"/>
      <c r="J34" s="34"/>
      <c r="K34" s="34"/>
      <c r="L34" s="34"/>
      <c r="M34" s="13"/>
    </row>
    <row r="35" spans="1:13" ht="18" customHeight="1">
      <c r="A35" s="43"/>
      <c r="B35" s="102" t="s">
        <v>225</v>
      </c>
      <c r="C35" s="103" t="s">
        <v>226</v>
      </c>
      <c r="D35" s="104"/>
      <c r="E35" s="105" t="s">
        <v>139</v>
      </c>
      <c r="F35" s="106" t="s">
        <v>228</v>
      </c>
      <c r="G35" s="105" t="s">
        <v>139</v>
      </c>
      <c r="H35" s="106" t="s">
        <v>228</v>
      </c>
      <c r="J35" s="34"/>
      <c r="K35" s="25"/>
      <c r="L35" s="25"/>
      <c r="M35" s="13"/>
    </row>
    <row r="36" spans="1:13" ht="12.75" customHeight="1">
      <c r="A36" s="18"/>
      <c r="B36" s="208"/>
      <c r="C36" s="209"/>
      <c r="D36" s="210"/>
      <c r="E36" s="244" t="s">
        <v>216</v>
      </c>
      <c r="F36" s="244" t="s">
        <v>229</v>
      </c>
      <c r="G36" s="244" t="s">
        <v>216</v>
      </c>
      <c r="H36" s="244" t="s">
        <v>229</v>
      </c>
      <c r="J36" s="23"/>
      <c r="K36" s="23"/>
      <c r="L36" s="23"/>
      <c r="M36" s="13"/>
    </row>
    <row r="37" spans="1:13" ht="12.75" customHeight="1">
      <c r="A37" s="54"/>
      <c r="C37" s="218" t="s">
        <v>151</v>
      </c>
      <c r="D37" s="118"/>
      <c r="E37" s="361">
        <f>E38+E41+E47+E50+E52+E54+E56+E59</f>
        <v>10708027</v>
      </c>
      <c r="F37" s="362">
        <v>100</v>
      </c>
      <c r="G37" s="361">
        <f>G38+G41+G47+G50+G52+G54+G56+G59</f>
        <v>10915040</v>
      </c>
      <c r="H37" s="362">
        <f>SUM(H38:H60)</f>
        <v>100.00000000000001</v>
      </c>
      <c r="J37" s="34"/>
      <c r="K37" s="36"/>
      <c r="L37" s="36"/>
      <c r="M37" s="13"/>
    </row>
    <row r="38" spans="1:13" ht="12.75" customHeight="1">
      <c r="A38" s="23"/>
      <c r="B38" s="482" t="s">
        <v>276</v>
      </c>
      <c r="C38" s="484"/>
      <c r="D38" s="118"/>
      <c r="E38" s="361">
        <f>SUM(E39:E40)</f>
        <v>514812</v>
      </c>
      <c r="F38" s="362">
        <v>4.8</v>
      </c>
      <c r="G38" s="361">
        <f>SUM(G39:G40)</f>
        <v>570205</v>
      </c>
      <c r="H38" s="362">
        <v>5.2</v>
      </c>
      <c r="J38" s="34"/>
      <c r="K38" s="34"/>
      <c r="L38" s="34"/>
      <c r="M38" s="13"/>
    </row>
    <row r="39" spans="1:13" ht="12.75" customHeight="1">
      <c r="A39" s="19"/>
      <c r="C39" s="14" t="s">
        <v>277</v>
      </c>
      <c r="D39" s="120"/>
      <c r="E39" s="363">
        <v>438857</v>
      </c>
      <c r="F39" s="164"/>
      <c r="G39" s="363">
        <v>481057</v>
      </c>
      <c r="H39" s="164"/>
      <c r="J39" s="34"/>
      <c r="K39" s="25"/>
      <c r="L39" s="25"/>
      <c r="M39" s="13"/>
    </row>
    <row r="40" spans="1:13" ht="12.75" customHeight="1">
      <c r="A40" s="21"/>
      <c r="C40" s="14" t="s">
        <v>348</v>
      </c>
      <c r="D40" s="120"/>
      <c r="E40" s="363">
        <v>75955</v>
      </c>
      <c r="F40" s="164"/>
      <c r="G40" s="363">
        <v>89148</v>
      </c>
      <c r="H40" s="164"/>
      <c r="J40" s="34"/>
      <c r="K40" s="34"/>
      <c r="L40" s="34"/>
      <c r="M40" s="13"/>
    </row>
    <row r="41" spans="1:13" ht="12.75" customHeight="1">
      <c r="A41" s="19"/>
      <c r="B41" s="482" t="s">
        <v>327</v>
      </c>
      <c r="C41" s="484"/>
      <c r="D41" s="114"/>
      <c r="E41" s="361">
        <f>SUM(E42:E46)</f>
        <v>9079760</v>
      </c>
      <c r="F41" s="362">
        <v>84.8</v>
      </c>
      <c r="G41" s="361">
        <f>SUM(G42:G46)</f>
        <v>9309786</v>
      </c>
      <c r="H41" s="362">
        <v>85.3</v>
      </c>
      <c r="J41" s="34"/>
      <c r="K41" s="25"/>
      <c r="L41" s="25"/>
      <c r="M41" s="13"/>
    </row>
    <row r="42" spans="1:8" ht="12.75" customHeight="1">
      <c r="A42" s="21"/>
      <c r="C42" s="14" t="s">
        <v>349</v>
      </c>
      <c r="D42" s="120"/>
      <c r="E42" s="363">
        <v>8282914</v>
      </c>
      <c r="F42" s="164"/>
      <c r="G42" s="363">
        <v>8609783</v>
      </c>
      <c r="H42" s="164"/>
    </row>
    <row r="43" spans="1:8" ht="12.75" customHeight="1">
      <c r="A43" s="21"/>
      <c r="C43" s="14" t="s">
        <v>358</v>
      </c>
      <c r="D43" s="120"/>
      <c r="E43" s="363">
        <v>329758</v>
      </c>
      <c r="F43" s="164"/>
      <c r="G43" s="363">
        <v>288037</v>
      </c>
      <c r="H43" s="164"/>
    </row>
    <row r="44" spans="1:8" ht="12.75" customHeight="1">
      <c r="A44" s="23"/>
      <c r="C44" s="14" t="s">
        <v>350</v>
      </c>
      <c r="D44" s="120"/>
      <c r="E44" s="363">
        <v>14325</v>
      </c>
      <c r="F44" s="164"/>
      <c r="G44" s="363">
        <v>14926</v>
      </c>
      <c r="H44" s="164"/>
    </row>
    <row r="45" spans="1:8" ht="12.75" customHeight="1">
      <c r="A45" s="23"/>
      <c r="C45" s="14" t="s">
        <v>351</v>
      </c>
      <c r="D45" s="211"/>
      <c r="E45" s="363">
        <v>208144</v>
      </c>
      <c r="F45" s="164"/>
      <c r="G45" s="363">
        <v>151336</v>
      </c>
      <c r="H45" s="164"/>
    </row>
    <row r="46" spans="1:8" ht="12.75" customHeight="1">
      <c r="A46" s="23"/>
      <c r="C46" s="14" t="s">
        <v>152</v>
      </c>
      <c r="D46" s="211"/>
      <c r="E46" s="363">
        <v>244619</v>
      </c>
      <c r="F46" s="164"/>
      <c r="G46" s="363">
        <v>245704</v>
      </c>
      <c r="H46" s="164"/>
    </row>
    <row r="47" spans="1:8" ht="12.75" customHeight="1">
      <c r="A47" s="23"/>
      <c r="B47" s="482" t="s">
        <v>360</v>
      </c>
      <c r="C47" s="484"/>
      <c r="D47" s="211"/>
      <c r="E47" s="361">
        <f>SUM(E48:E49)</f>
        <v>180502</v>
      </c>
      <c r="F47" s="362">
        <v>1.7</v>
      </c>
      <c r="G47" s="361">
        <f>SUM(G48:G49)</f>
        <v>260228</v>
      </c>
      <c r="H47" s="362">
        <v>2.4</v>
      </c>
    </row>
    <row r="48" spans="1:8" ht="12.75" customHeight="1">
      <c r="A48" s="23"/>
      <c r="C48" s="14" t="s">
        <v>153</v>
      </c>
      <c r="D48" s="211"/>
      <c r="E48" s="363">
        <v>62154</v>
      </c>
      <c r="F48" s="164"/>
      <c r="G48" s="363">
        <v>130496</v>
      </c>
      <c r="H48" s="164"/>
    </row>
    <row r="49" spans="1:9" ht="12.75" customHeight="1">
      <c r="A49" s="23"/>
      <c r="C49" s="14" t="s">
        <v>362</v>
      </c>
      <c r="D49" s="211"/>
      <c r="E49" s="363">
        <v>118348</v>
      </c>
      <c r="F49" s="164"/>
      <c r="G49" s="363">
        <v>129732</v>
      </c>
      <c r="H49" s="164"/>
      <c r="I49" s="8"/>
    </row>
    <row r="50" spans="1:9" ht="12.75" customHeight="1">
      <c r="A50" s="19"/>
      <c r="B50" s="482" t="s">
        <v>352</v>
      </c>
      <c r="C50" s="484"/>
      <c r="D50" s="114"/>
      <c r="E50" s="361">
        <f>SUM(E51)</f>
        <v>2836</v>
      </c>
      <c r="F50" s="362">
        <v>0</v>
      </c>
      <c r="G50" s="361">
        <f>SUM(G51)</f>
        <v>2836</v>
      </c>
      <c r="H50" s="362">
        <v>0</v>
      </c>
      <c r="I50" s="8"/>
    </row>
    <row r="51" spans="1:9" ht="12.75" customHeight="1">
      <c r="A51" s="19"/>
      <c r="C51" s="14" t="s">
        <v>352</v>
      </c>
      <c r="D51" s="120"/>
      <c r="E51" s="363">
        <v>2836</v>
      </c>
      <c r="F51" s="164"/>
      <c r="G51" s="363">
        <v>2836</v>
      </c>
      <c r="H51" s="164"/>
      <c r="I51" s="8"/>
    </row>
    <row r="52" spans="1:9" ht="12.75" customHeight="1">
      <c r="A52" s="19"/>
      <c r="B52" s="482" t="s">
        <v>353</v>
      </c>
      <c r="C52" s="484"/>
      <c r="D52" s="114"/>
      <c r="E52" s="361">
        <f>SUM(E53)</f>
        <v>324302</v>
      </c>
      <c r="F52" s="362">
        <v>3</v>
      </c>
      <c r="G52" s="361">
        <f>SUM(G53)</f>
        <v>291704</v>
      </c>
      <c r="H52" s="362">
        <v>2.7</v>
      </c>
      <c r="I52" s="8"/>
    </row>
    <row r="53" spans="1:9" ht="12.75" customHeight="1">
      <c r="A53" s="19"/>
      <c r="C53" s="14" t="s">
        <v>353</v>
      </c>
      <c r="D53" s="120"/>
      <c r="E53" s="363">
        <v>324302</v>
      </c>
      <c r="F53" s="164"/>
      <c r="G53" s="363">
        <v>291704</v>
      </c>
      <c r="H53" s="164"/>
      <c r="I53" s="8"/>
    </row>
    <row r="54" spans="1:9" ht="12.75" customHeight="1">
      <c r="A54" s="19"/>
      <c r="B54" s="482" t="s">
        <v>363</v>
      </c>
      <c r="C54" s="484"/>
      <c r="D54" s="120"/>
      <c r="E54" s="361">
        <f>E55</f>
        <v>158039</v>
      </c>
      <c r="F54" s="362">
        <v>1.5</v>
      </c>
      <c r="G54" s="361">
        <f>G55</f>
        <v>158039</v>
      </c>
      <c r="H54" s="362">
        <v>1.4</v>
      </c>
      <c r="I54" s="8"/>
    </row>
    <row r="55" spans="1:9" ht="12.75" customHeight="1">
      <c r="A55" s="19"/>
      <c r="C55" s="14" t="s">
        <v>154</v>
      </c>
      <c r="D55" s="120"/>
      <c r="E55" s="363">
        <v>158039</v>
      </c>
      <c r="F55" s="164"/>
      <c r="G55" s="363">
        <v>158039</v>
      </c>
      <c r="H55" s="164"/>
      <c r="I55" s="8"/>
    </row>
    <row r="56" spans="1:9" ht="12.75" customHeight="1">
      <c r="A56" s="37"/>
      <c r="B56" s="482" t="s">
        <v>316</v>
      </c>
      <c r="C56" s="484"/>
      <c r="D56" s="114"/>
      <c r="E56" s="361">
        <f>SUM(E57:E58)</f>
        <v>447776</v>
      </c>
      <c r="F56" s="362">
        <v>4.2</v>
      </c>
      <c r="G56" s="361">
        <f>SUM(G57:G58)</f>
        <v>322242</v>
      </c>
      <c r="H56" s="362">
        <v>3</v>
      </c>
      <c r="I56" s="8"/>
    </row>
    <row r="57" spans="1:9" ht="12.75" customHeight="1">
      <c r="A57" s="37"/>
      <c r="B57" s="223"/>
      <c r="C57" s="14" t="s">
        <v>338</v>
      </c>
      <c r="D57" s="120"/>
      <c r="E57" s="363">
        <v>207887</v>
      </c>
      <c r="F57" s="164"/>
      <c r="G57" s="363">
        <v>143743</v>
      </c>
      <c r="H57" s="164"/>
      <c r="I57" s="8"/>
    </row>
    <row r="58" spans="1:9" ht="12.75" customHeight="1">
      <c r="A58" s="23"/>
      <c r="C58" s="14" t="s">
        <v>355</v>
      </c>
      <c r="D58" s="120"/>
      <c r="E58" s="363">
        <v>239889</v>
      </c>
      <c r="F58" s="164"/>
      <c r="G58" s="363">
        <v>178499</v>
      </c>
      <c r="H58" s="164"/>
      <c r="I58" s="8"/>
    </row>
    <row r="59" spans="1:9" ht="12.75" customHeight="1">
      <c r="A59" s="23"/>
      <c r="B59" s="482" t="s">
        <v>321</v>
      </c>
      <c r="C59" s="482"/>
      <c r="D59" s="114"/>
      <c r="E59" s="361">
        <f>SUM(E60)</f>
        <v>0</v>
      </c>
      <c r="F59" s="362">
        <v>0</v>
      </c>
      <c r="G59" s="361">
        <f>SUM(G60)</f>
        <v>0</v>
      </c>
      <c r="H59" s="362">
        <v>0</v>
      </c>
      <c r="I59" s="8"/>
    </row>
    <row r="60" spans="1:9" ht="12.75" customHeight="1">
      <c r="A60" s="85"/>
      <c r="B60" s="43"/>
      <c r="C60" s="95" t="s">
        <v>321</v>
      </c>
      <c r="D60" s="246"/>
      <c r="E60" s="364">
        <v>0</v>
      </c>
      <c r="F60" s="365"/>
      <c r="G60" s="364">
        <v>0</v>
      </c>
      <c r="H60" s="365"/>
      <c r="I60" s="8"/>
    </row>
    <row r="61" spans="1:9" ht="15" customHeight="1">
      <c r="A61" s="34"/>
      <c r="B61" s="30" t="s">
        <v>155</v>
      </c>
      <c r="C61" s="14"/>
      <c r="D61" s="31"/>
      <c r="E61" s="34"/>
      <c r="F61" s="247"/>
      <c r="I61" s="8"/>
    </row>
  </sheetData>
  <sheetProtection/>
  <mergeCells count="26">
    <mergeCell ref="B8:C8"/>
    <mergeCell ref="B59:C59"/>
    <mergeCell ref="B38:C38"/>
    <mergeCell ref="B41:C41"/>
    <mergeCell ref="B47:C47"/>
    <mergeCell ref="B50:C50"/>
    <mergeCell ref="B20:C20"/>
    <mergeCell ref="B52:C52"/>
    <mergeCell ref="B54:C54"/>
    <mergeCell ref="B56:C56"/>
    <mergeCell ref="G34:H34"/>
    <mergeCell ref="B34:C34"/>
    <mergeCell ref="A1:H1"/>
    <mergeCell ref="A2:C2"/>
    <mergeCell ref="E4:F4"/>
    <mergeCell ref="B4:C4"/>
    <mergeCell ref="B27:C27"/>
    <mergeCell ref="B17:C17"/>
    <mergeCell ref="G4:H4"/>
    <mergeCell ref="B22:C22"/>
    <mergeCell ref="B10:C10"/>
    <mergeCell ref="B12:C12"/>
    <mergeCell ref="B15:C15"/>
    <mergeCell ref="E34:F34"/>
    <mergeCell ref="B25:C25"/>
    <mergeCell ref="A33:C33"/>
  </mergeCells>
  <printOptions/>
  <pageMargins left="0.7874015748031497" right="0" top="0.7874015748031497" bottom="0.1968503937007874" header="0.3937007874015748" footer="0.1968503937007874"/>
  <pageSetup firstPageNumber="118" useFirstPageNumber="1" horizontalDpi="600" verticalDpi="600" orientation="portrait" paperSize="9" r:id="rId1"/>
  <headerFooter alignWithMargins="0">
    <oddHeader>&amp;L&amp;"ＭＳ 明朝,標準"&amp;8&amp;P　財政・税務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2" sqref="A2:H38"/>
    </sheetView>
  </sheetViews>
  <sheetFormatPr defaultColWidth="15.625" defaultRowHeight="13.5"/>
  <cols>
    <col min="1" max="1" width="0.875" style="8" customWidth="1"/>
    <col min="2" max="2" width="10.00390625" style="8" customWidth="1"/>
    <col min="3" max="3" width="30.75390625" style="8" customWidth="1"/>
    <col min="4" max="4" width="0.875" style="8" customWidth="1"/>
    <col min="5" max="5" width="26.125" style="8" customWidth="1"/>
    <col min="6" max="6" width="14.50390625" style="8" customWidth="1"/>
    <col min="7" max="7" width="12.125" style="189" customWidth="1"/>
    <col min="8" max="9" width="10.625" style="8" customWidth="1"/>
    <col min="10" max="10" width="7.375" style="8" customWidth="1"/>
    <col min="11" max="11" width="9.375" style="8" customWidth="1"/>
    <col min="12" max="12" width="8.375" style="8" customWidth="1"/>
    <col min="13" max="13" width="4.125" style="8" customWidth="1"/>
    <col min="14" max="14" width="18.25390625" style="8" customWidth="1"/>
    <col min="15" max="15" width="13.875" style="8" customWidth="1"/>
    <col min="16" max="16384" width="15.625" style="8" customWidth="1"/>
  </cols>
  <sheetData>
    <row r="1" spans="1:13" ht="14.25">
      <c r="A1" s="431" t="s">
        <v>159</v>
      </c>
      <c r="B1" s="431"/>
      <c r="C1" s="431"/>
      <c r="D1" s="431"/>
      <c r="E1" s="431"/>
      <c r="F1" s="431"/>
      <c r="G1" s="369"/>
      <c r="H1" s="369"/>
      <c r="I1" s="369"/>
      <c r="J1" s="3"/>
      <c r="K1" s="3"/>
      <c r="L1" s="3"/>
      <c r="M1" s="3"/>
    </row>
    <row r="2" spans="1:9" ht="13.5" customHeight="1">
      <c r="A2" s="444" t="s">
        <v>394</v>
      </c>
      <c r="B2" s="444"/>
      <c r="C2" s="444"/>
      <c r="D2" s="6"/>
      <c r="E2" s="6"/>
      <c r="F2" s="6"/>
      <c r="G2" s="205"/>
      <c r="H2" s="6"/>
      <c r="I2" s="6"/>
    </row>
    <row r="3" spans="1:14" ht="13.5" customHeight="1" thickBot="1">
      <c r="A3" s="79" t="s">
        <v>146</v>
      </c>
      <c r="N3" s="19"/>
    </row>
    <row r="4" spans="1:14" ht="18" customHeight="1">
      <c r="A4" s="41"/>
      <c r="B4" s="452" t="s">
        <v>224</v>
      </c>
      <c r="C4" s="452"/>
      <c r="D4" s="101"/>
      <c r="E4" s="450" t="s">
        <v>14</v>
      </c>
      <c r="F4" s="451"/>
      <c r="G4" s="190"/>
      <c r="H4" s="13"/>
      <c r="I4" s="13"/>
      <c r="J4" s="49"/>
      <c r="K4" s="13"/>
      <c r="L4" s="13"/>
      <c r="M4" s="49"/>
      <c r="N4" s="19"/>
    </row>
    <row r="5" spans="1:14" ht="18" customHeight="1">
      <c r="A5" s="43"/>
      <c r="B5" s="102" t="s">
        <v>225</v>
      </c>
      <c r="C5" s="103" t="s">
        <v>226</v>
      </c>
      <c r="D5" s="104"/>
      <c r="E5" s="105" t="s">
        <v>139</v>
      </c>
      <c r="F5" s="106" t="s">
        <v>228</v>
      </c>
      <c r="G5" s="190"/>
      <c r="H5" s="13"/>
      <c r="I5" s="13"/>
      <c r="J5" s="49"/>
      <c r="K5" s="13"/>
      <c r="L5" s="13"/>
      <c r="M5" s="49"/>
      <c r="N5" s="53"/>
    </row>
    <row r="6" spans="1:14" ht="12.75" customHeight="1">
      <c r="A6" s="18"/>
      <c r="B6" s="208"/>
      <c r="C6" s="209"/>
      <c r="D6" s="210"/>
      <c r="E6" s="244" t="s">
        <v>216</v>
      </c>
      <c r="F6" s="244" t="s">
        <v>229</v>
      </c>
      <c r="G6" s="194"/>
      <c r="H6" s="19"/>
      <c r="I6" s="19"/>
      <c r="J6" s="51"/>
      <c r="K6" s="52"/>
      <c r="L6" s="13"/>
      <c r="M6" s="49"/>
      <c r="N6" s="53"/>
    </row>
    <row r="7" spans="1:14" ht="12.75" customHeight="1">
      <c r="A7" s="54"/>
      <c r="C7" s="218" t="s">
        <v>140</v>
      </c>
      <c r="D7" s="69"/>
      <c r="E7" s="361">
        <f>E8+E10+E12+E14+E18</f>
        <v>3748957</v>
      </c>
      <c r="F7" s="362">
        <f>SUM(F8:F19)</f>
        <v>100</v>
      </c>
      <c r="H7" s="18"/>
      <c r="I7" s="18"/>
      <c r="J7" s="56"/>
      <c r="K7" s="13"/>
      <c r="L7" s="20"/>
      <c r="M7" s="57"/>
      <c r="N7" s="53"/>
    </row>
    <row r="8" spans="1:14" ht="12.75" customHeight="1">
      <c r="A8" s="21"/>
      <c r="B8" s="482" t="s">
        <v>393</v>
      </c>
      <c r="C8" s="482"/>
      <c r="D8" s="221"/>
      <c r="E8" s="361">
        <f>SUM(E9)</f>
        <v>1999838</v>
      </c>
      <c r="F8" s="362">
        <v>53.3</v>
      </c>
      <c r="H8" s="19"/>
      <c r="I8" s="19"/>
      <c r="J8" s="115"/>
      <c r="K8" s="52"/>
      <c r="L8" s="19"/>
      <c r="M8" s="115"/>
      <c r="N8" s="53"/>
    </row>
    <row r="9" spans="1:14" ht="12.75" customHeight="1">
      <c r="A9" s="23"/>
      <c r="B9" s="245"/>
      <c r="C9" s="14" t="s">
        <v>393</v>
      </c>
      <c r="D9" s="69"/>
      <c r="E9" s="363">
        <v>1999838</v>
      </c>
      <c r="F9" s="164"/>
      <c r="H9" s="18"/>
      <c r="I9" s="18"/>
      <c r="J9" s="119"/>
      <c r="K9" s="13"/>
      <c r="L9" s="20"/>
      <c r="M9" s="55"/>
      <c r="N9" s="53"/>
    </row>
    <row r="10" spans="1:14" ht="12.75" customHeight="1">
      <c r="A10" s="19"/>
      <c r="B10" s="482" t="s">
        <v>247</v>
      </c>
      <c r="C10" s="484"/>
      <c r="D10" s="221"/>
      <c r="E10" s="361">
        <f>SUM(E11)</f>
        <v>0</v>
      </c>
      <c r="F10" s="362">
        <v>0</v>
      </c>
      <c r="H10" s="19"/>
      <c r="I10" s="19"/>
      <c r="J10" s="115"/>
      <c r="K10" s="13"/>
      <c r="L10" s="19"/>
      <c r="M10" s="115"/>
      <c r="N10" s="53"/>
    </row>
    <row r="11" spans="1:14" ht="12.75" customHeight="1">
      <c r="A11" s="21"/>
      <c r="B11" s="245"/>
      <c r="C11" s="14" t="s">
        <v>249</v>
      </c>
      <c r="D11" s="69"/>
      <c r="E11" s="363">
        <v>0</v>
      </c>
      <c r="F11" s="164"/>
      <c r="H11" s="25"/>
      <c r="I11" s="25"/>
      <c r="J11" s="121"/>
      <c r="K11" s="52"/>
      <c r="L11" s="23"/>
      <c r="M11" s="122"/>
      <c r="N11" s="53"/>
    </row>
    <row r="12" spans="1:14" ht="12.75" customHeight="1">
      <c r="A12" s="23"/>
      <c r="B12" s="482" t="s">
        <v>392</v>
      </c>
      <c r="C12" s="484"/>
      <c r="D12" s="221"/>
      <c r="E12" s="361">
        <f>SUM(E13:E13)</f>
        <v>1713949</v>
      </c>
      <c r="F12" s="362">
        <v>45.7</v>
      </c>
      <c r="H12" s="19"/>
      <c r="I12" s="19"/>
      <c r="J12" s="115"/>
      <c r="K12" s="13"/>
      <c r="L12" s="34"/>
      <c r="M12" s="123"/>
      <c r="N12" s="53"/>
    </row>
    <row r="13" spans="1:14" ht="12.75" customHeight="1">
      <c r="A13" s="23"/>
      <c r="C13" s="14" t="s">
        <v>391</v>
      </c>
      <c r="D13" s="69"/>
      <c r="E13" s="363">
        <v>1713949</v>
      </c>
      <c r="F13" s="164"/>
      <c r="H13" s="19"/>
      <c r="I13" s="19"/>
      <c r="J13" s="115"/>
      <c r="K13" s="13"/>
      <c r="L13" s="34"/>
      <c r="M13" s="123"/>
      <c r="N13" s="53"/>
    </row>
    <row r="14" spans="1:14" ht="12.75" customHeight="1">
      <c r="A14" s="23"/>
      <c r="B14" s="482" t="s">
        <v>390</v>
      </c>
      <c r="C14" s="484"/>
      <c r="D14" s="221"/>
      <c r="E14" s="361">
        <f>SUM(E15:E17)</f>
        <v>32948</v>
      </c>
      <c r="F14" s="362">
        <v>0.9</v>
      </c>
      <c r="H14" s="19"/>
      <c r="I14" s="19"/>
      <c r="J14" s="115"/>
      <c r="K14" s="13"/>
      <c r="L14" s="34"/>
      <c r="M14" s="123"/>
      <c r="N14" s="53"/>
    </row>
    <row r="15" spans="1:15" ht="12.75" customHeight="1">
      <c r="A15" s="19"/>
      <c r="C15" s="14" t="s">
        <v>389</v>
      </c>
      <c r="D15" s="69"/>
      <c r="E15" s="363">
        <v>558</v>
      </c>
      <c r="F15" s="164"/>
      <c r="H15" s="25"/>
      <c r="I15" s="25"/>
      <c r="J15" s="121"/>
      <c r="K15" s="13"/>
      <c r="L15" s="19"/>
      <c r="M15" s="115"/>
      <c r="N15" s="62"/>
      <c r="O15" s="63"/>
    </row>
    <row r="16" spans="1:15" ht="12.75" customHeight="1">
      <c r="A16" s="19"/>
      <c r="C16" s="14" t="s">
        <v>13</v>
      </c>
      <c r="D16" s="69"/>
      <c r="E16" s="363">
        <v>31920</v>
      </c>
      <c r="F16" s="164"/>
      <c r="H16" s="25"/>
      <c r="I16" s="25"/>
      <c r="J16" s="121"/>
      <c r="K16" s="13"/>
      <c r="L16" s="19"/>
      <c r="M16" s="115"/>
      <c r="N16" s="62"/>
      <c r="O16" s="63"/>
    </row>
    <row r="17" spans="1:15" ht="12.75" customHeight="1">
      <c r="A17" s="19"/>
      <c r="C17" s="14" t="s">
        <v>149</v>
      </c>
      <c r="D17" s="69"/>
      <c r="E17" s="363">
        <v>470</v>
      </c>
      <c r="F17" s="164"/>
      <c r="H17" s="25"/>
      <c r="I17" s="25"/>
      <c r="J17" s="121"/>
      <c r="K17" s="13"/>
      <c r="L17" s="19"/>
      <c r="M17" s="115"/>
      <c r="N17" s="62"/>
      <c r="O17" s="63"/>
    </row>
    <row r="18" spans="1:15" ht="12.75" customHeight="1">
      <c r="A18" s="21"/>
      <c r="B18" s="483" t="s">
        <v>388</v>
      </c>
      <c r="C18" s="485"/>
      <c r="D18" s="221"/>
      <c r="E18" s="361">
        <f>SUM(E19:E19)</f>
        <v>2222</v>
      </c>
      <c r="F18" s="362">
        <v>0.1</v>
      </c>
      <c r="H18" s="19"/>
      <c r="I18" s="19"/>
      <c r="J18" s="115"/>
      <c r="K18" s="52"/>
      <c r="L18" s="23"/>
      <c r="M18" s="122"/>
      <c r="N18" s="62"/>
      <c r="O18" s="63"/>
    </row>
    <row r="19" spans="1:15" ht="12.75" customHeight="1">
      <c r="A19" s="85"/>
      <c r="B19" s="43"/>
      <c r="C19" s="95" t="s">
        <v>387</v>
      </c>
      <c r="D19" s="78"/>
      <c r="E19" s="364">
        <v>2222</v>
      </c>
      <c r="F19" s="365"/>
      <c r="H19" s="25"/>
      <c r="I19" s="25"/>
      <c r="J19" s="121"/>
      <c r="K19" s="13"/>
      <c r="L19" s="19"/>
      <c r="M19" s="115"/>
      <c r="N19" s="65"/>
      <c r="O19" s="63"/>
    </row>
    <row r="20" spans="1:14" ht="13.5" customHeight="1">
      <c r="A20" s="212"/>
      <c r="B20" s="212"/>
      <c r="C20" s="212"/>
      <c r="D20" s="31"/>
      <c r="H20" s="25"/>
      <c r="I20" s="25"/>
      <c r="J20" s="121"/>
      <c r="K20" s="13"/>
      <c r="L20" s="34"/>
      <c r="M20" s="123"/>
      <c r="N20" s="68"/>
    </row>
    <row r="21" spans="1:11" ht="13.5" customHeight="1">
      <c r="A21" s="34"/>
      <c r="C21" s="203"/>
      <c r="D21" s="31"/>
      <c r="H21" s="37"/>
      <c r="I21" s="18"/>
      <c r="J21" s="18"/>
      <c r="K21" s="52"/>
    </row>
    <row r="22" spans="1:11" ht="13.5" customHeight="1" thickBot="1">
      <c r="A22" s="480" t="s">
        <v>274</v>
      </c>
      <c r="B22" s="480"/>
      <c r="C22" s="480"/>
      <c r="D22" s="31"/>
      <c r="H22" s="34"/>
      <c r="I22" s="34"/>
      <c r="J22" s="34"/>
      <c r="K22" s="13"/>
    </row>
    <row r="23" spans="1:11" ht="18" customHeight="1">
      <c r="A23" s="41"/>
      <c r="B23" s="452" t="s">
        <v>224</v>
      </c>
      <c r="C23" s="452"/>
      <c r="D23" s="101"/>
      <c r="E23" s="450" t="s">
        <v>14</v>
      </c>
      <c r="F23" s="451"/>
      <c r="H23" s="34"/>
      <c r="I23" s="34"/>
      <c r="J23" s="34"/>
      <c r="K23" s="13"/>
    </row>
    <row r="24" spans="1:11" ht="18" customHeight="1">
      <c r="A24" s="43"/>
      <c r="B24" s="102" t="s">
        <v>225</v>
      </c>
      <c r="C24" s="103" t="s">
        <v>226</v>
      </c>
      <c r="D24" s="104"/>
      <c r="E24" s="105" t="s">
        <v>139</v>
      </c>
      <c r="F24" s="106" t="s">
        <v>228</v>
      </c>
      <c r="H24" s="34"/>
      <c r="I24" s="25"/>
      <c r="J24" s="25"/>
      <c r="K24" s="13"/>
    </row>
    <row r="25" spans="1:11" ht="12.75" customHeight="1">
      <c r="A25" s="18"/>
      <c r="B25" s="208"/>
      <c r="C25" s="209"/>
      <c r="D25" s="210"/>
      <c r="E25" s="244" t="s">
        <v>216</v>
      </c>
      <c r="F25" s="244" t="s">
        <v>229</v>
      </c>
      <c r="H25" s="23"/>
      <c r="I25" s="23"/>
      <c r="J25" s="23"/>
      <c r="K25" s="13"/>
    </row>
    <row r="26" spans="1:11" ht="12.75" customHeight="1">
      <c r="A26" s="54"/>
      <c r="C26" s="218" t="s">
        <v>151</v>
      </c>
      <c r="D26" s="118"/>
      <c r="E26" s="361">
        <f>E27+E29+E31+E34</f>
        <v>3479632</v>
      </c>
      <c r="F26" s="362">
        <f>SUM(F27:F35)</f>
        <v>100</v>
      </c>
      <c r="H26" s="34"/>
      <c r="I26" s="36"/>
      <c r="J26" s="36"/>
      <c r="K26" s="13"/>
    </row>
    <row r="27" spans="1:11" ht="12.75" customHeight="1">
      <c r="A27" s="23"/>
      <c r="B27" s="482" t="s">
        <v>276</v>
      </c>
      <c r="C27" s="484"/>
      <c r="D27" s="118"/>
      <c r="E27" s="361">
        <f>SUM(E28:E28)</f>
        <v>92338</v>
      </c>
      <c r="F27" s="362">
        <v>2.7</v>
      </c>
      <c r="H27" s="34"/>
      <c r="I27" s="34"/>
      <c r="J27" s="34"/>
      <c r="K27" s="13"/>
    </row>
    <row r="28" spans="1:11" ht="12.75" customHeight="1">
      <c r="A28" s="19"/>
      <c r="C28" s="14" t="s">
        <v>277</v>
      </c>
      <c r="D28" s="120"/>
      <c r="E28" s="363">
        <v>92338</v>
      </c>
      <c r="F28" s="164"/>
      <c r="H28" s="34"/>
      <c r="I28" s="25"/>
      <c r="J28" s="25"/>
      <c r="K28" s="13"/>
    </row>
    <row r="29" spans="1:11" ht="12.75" customHeight="1">
      <c r="A29" s="19"/>
      <c r="B29" s="482" t="s">
        <v>16</v>
      </c>
      <c r="C29" s="484"/>
      <c r="D29" s="114"/>
      <c r="E29" s="361">
        <f>SUM(E30:E30)</f>
        <v>3227118</v>
      </c>
      <c r="F29" s="362">
        <v>92.7</v>
      </c>
      <c r="H29" s="34"/>
      <c r="I29" s="25"/>
      <c r="J29" s="25"/>
      <c r="K29" s="13"/>
    </row>
    <row r="30" spans="1:6" ht="12.75" customHeight="1">
      <c r="A30" s="21"/>
      <c r="C30" s="14" t="s">
        <v>16</v>
      </c>
      <c r="D30" s="120"/>
      <c r="E30" s="363">
        <v>3227118</v>
      </c>
      <c r="F30" s="164"/>
    </row>
    <row r="31" spans="1:6" ht="12.75" customHeight="1">
      <c r="A31" s="23"/>
      <c r="B31" s="482" t="s">
        <v>19</v>
      </c>
      <c r="C31" s="484"/>
      <c r="D31" s="211"/>
      <c r="E31" s="361">
        <f>SUM(E32:E33)</f>
        <v>160176</v>
      </c>
      <c r="F31" s="362">
        <v>4.6</v>
      </c>
    </row>
    <row r="32" spans="1:6" ht="12.75" customHeight="1">
      <c r="A32" s="23"/>
      <c r="C32" s="14" t="s">
        <v>19</v>
      </c>
      <c r="D32" s="211"/>
      <c r="E32" s="363">
        <v>101796</v>
      </c>
      <c r="F32" s="164"/>
    </row>
    <row r="33" spans="1:7" ht="12.75" customHeight="1">
      <c r="A33" s="23"/>
      <c r="C33" s="14" t="s">
        <v>386</v>
      </c>
      <c r="D33" s="211"/>
      <c r="E33" s="363">
        <v>58380</v>
      </c>
      <c r="F33" s="164"/>
      <c r="G33" s="8"/>
    </row>
    <row r="34" spans="1:7" ht="12.75" customHeight="1">
      <c r="A34" s="19"/>
      <c r="B34" s="482" t="s">
        <v>385</v>
      </c>
      <c r="C34" s="484"/>
      <c r="D34" s="114"/>
      <c r="E34" s="361">
        <f>SUM(E35)</f>
        <v>0</v>
      </c>
      <c r="F34" s="362">
        <v>0</v>
      </c>
      <c r="G34" s="8"/>
    </row>
    <row r="35" spans="1:7" ht="12.75" customHeight="1">
      <c r="A35" s="201"/>
      <c r="B35" s="43"/>
      <c r="C35" s="95" t="s">
        <v>385</v>
      </c>
      <c r="D35" s="127"/>
      <c r="E35" s="364">
        <v>0</v>
      </c>
      <c r="F35" s="365"/>
      <c r="G35" s="8"/>
    </row>
    <row r="36" spans="1:7" ht="15" customHeight="1">
      <c r="A36" s="34"/>
      <c r="B36" s="30" t="s">
        <v>155</v>
      </c>
      <c r="C36" s="14"/>
      <c r="D36" s="31"/>
      <c r="G36" s="8"/>
    </row>
  </sheetData>
  <sheetProtection/>
  <mergeCells count="16">
    <mergeCell ref="B12:C12"/>
    <mergeCell ref="B14:C14"/>
    <mergeCell ref="A22:C22"/>
    <mergeCell ref="A2:C2"/>
    <mergeCell ref="B4:C4"/>
    <mergeCell ref="E23:F23"/>
    <mergeCell ref="B31:C31"/>
    <mergeCell ref="B34:C34"/>
    <mergeCell ref="B23:C23"/>
    <mergeCell ref="B29:C29"/>
    <mergeCell ref="B27:C27"/>
    <mergeCell ref="A1:F1"/>
    <mergeCell ref="B18:C18"/>
    <mergeCell ref="E4:F4"/>
    <mergeCell ref="B8:C8"/>
    <mergeCell ref="B10:C10"/>
  </mergeCells>
  <printOptions/>
  <pageMargins left="0.7874015748031497" right="0" top="0.7874015748031497" bottom="0.1968503937007874" header="0.3937007874015748" footer="0.1968503937007874"/>
  <pageSetup firstPageNumber="119" useFirstPageNumber="1" horizontalDpi="600" verticalDpi="600" orientation="portrait" paperSize="9" scale="98" r:id="rId2"/>
  <headerFooter alignWithMargins="0">
    <oddHeader xml:space="preserve">&amp;R&amp;"ＭＳ 明朝,標準"&amp;8財政・税務　&amp;P </oddHeader>
  </headerFooter>
  <colBreaks count="1" manualBreakCount="1">
    <brk id="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31">
      <selection activeCell="G3" sqref="A3:K45"/>
    </sheetView>
  </sheetViews>
  <sheetFormatPr defaultColWidth="15.625" defaultRowHeight="13.5"/>
  <cols>
    <col min="1" max="1" width="1.25" style="8" customWidth="1"/>
    <col min="2" max="2" width="4.125" style="8" customWidth="1"/>
    <col min="3" max="3" width="16.625" style="8" customWidth="1"/>
    <col min="4" max="4" width="1.25" style="8" customWidth="1"/>
    <col min="5" max="10" width="11.125" style="8" customWidth="1"/>
    <col min="11" max="11" width="5.125" style="8" customWidth="1"/>
    <col min="12" max="13" width="8.625" style="8" customWidth="1"/>
    <col min="14" max="14" width="5.625" style="8" customWidth="1"/>
    <col min="15" max="15" width="6.125" style="8" customWidth="1"/>
    <col min="16" max="16" width="5.125" style="8" customWidth="1"/>
    <col min="17" max="17" width="5.625" style="8" customWidth="1"/>
    <col min="18" max="16384" width="15.625" style="8" customWidth="1"/>
  </cols>
  <sheetData>
    <row r="1" spans="1:17" ht="13.5" customHeight="1">
      <c r="A1" s="431" t="s">
        <v>161</v>
      </c>
      <c r="B1" s="431"/>
      <c r="C1" s="431"/>
      <c r="D1" s="431"/>
      <c r="E1" s="431"/>
      <c r="F1" s="431"/>
      <c r="G1" s="431"/>
      <c r="H1" s="431"/>
      <c r="I1" s="431"/>
      <c r="J1" s="431"/>
      <c r="K1" s="3"/>
      <c r="L1" s="3"/>
      <c r="M1" s="3"/>
      <c r="N1" s="3"/>
      <c r="O1" s="3"/>
      <c r="P1" s="3"/>
      <c r="Q1" s="3"/>
    </row>
    <row r="2" spans="1:10" ht="13.5" customHeight="1" thickBot="1">
      <c r="A2" s="153"/>
      <c r="B2" s="153"/>
      <c r="D2" s="153"/>
      <c r="E2" s="153"/>
      <c r="F2" s="153"/>
      <c r="G2" s="153"/>
      <c r="H2" s="153"/>
      <c r="J2" s="129" t="s">
        <v>162</v>
      </c>
    </row>
    <row r="3" spans="1:17" ht="16.5" customHeight="1">
      <c r="A3" s="154"/>
      <c r="B3" s="464" t="s">
        <v>163</v>
      </c>
      <c r="C3" s="464"/>
      <c r="D3" s="248"/>
      <c r="E3" s="457" t="s">
        <v>105</v>
      </c>
      <c r="F3" s="458"/>
      <c r="G3" s="457" t="s">
        <v>124</v>
      </c>
      <c r="H3" s="458"/>
      <c r="I3" s="457" t="s">
        <v>30</v>
      </c>
      <c r="J3" s="458"/>
      <c r="K3" s="249"/>
      <c r="L3" s="249"/>
      <c r="M3" s="249"/>
      <c r="N3" s="249"/>
      <c r="O3" s="249"/>
      <c r="P3" s="249"/>
      <c r="Q3" s="249"/>
    </row>
    <row r="4" spans="1:17" ht="16.5" customHeight="1">
      <c r="A4" s="156"/>
      <c r="B4" s="465"/>
      <c r="C4" s="465"/>
      <c r="D4" s="250"/>
      <c r="E4" s="157" t="s">
        <v>164</v>
      </c>
      <c r="F4" s="207" t="s">
        <v>165</v>
      </c>
      <c r="G4" s="157" t="s">
        <v>164</v>
      </c>
      <c r="H4" s="207" t="s">
        <v>165</v>
      </c>
      <c r="I4" s="157" t="s">
        <v>164</v>
      </c>
      <c r="J4" s="207" t="s">
        <v>165</v>
      </c>
      <c r="K4" s="13"/>
      <c r="L4" s="13"/>
      <c r="M4" s="13"/>
      <c r="N4" s="13"/>
      <c r="O4" s="13"/>
      <c r="P4" s="13"/>
      <c r="Q4" s="13"/>
    </row>
    <row r="5" spans="1:17" ht="10.5" customHeight="1">
      <c r="A5" s="13"/>
      <c r="B5" s="13"/>
      <c r="D5" s="252"/>
      <c r="E5" s="17" t="s">
        <v>166</v>
      </c>
      <c r="F5" s="17" t="s">
        <v>166</v>
      </c>
      <c r="G5" s="17" t="s">
        <v>166</v>
      </c>
      <c r="H5" s="17" t="s">
        <v>166</v>
      </c>
      <c r="I5" s="17" t="s">
        <v>166</v>
      </c>
      <c r="J5" s="17" t="s">
        <v>166</v>
      </c>
      <c r="K5" s="159"/>
      <c r="L5" s="159"/>
      <c r="M5" s="159"/>
      <c r="N5" s="19"/>
      <c r="O5" s="19"/>
      <c r="P5" s="159"/>
      <c r="Q5" s="159"/>
    </row>
    <row r="6" spans="1:17" ht="18" customHeight="1">
      <c r="A6" s="18"/>
      <c r="B6" s="434" t="s">
        <v>167</v>
      </c>
      <c r="C6" s="434"/>
      <c r="D6" s="160"/>
      <c r="E6" s="253">
        <f aca="true" t="shared" si="0" ref="E6:J6">E8+E24</f>
        <v>746355.38</v>
      </c>
      <c r="F6" s="253">
        <f t="shared" si="0"/>
        <v>441405.2</v>
      </c>
      <c r="G6" s="253">
        <f t="shared" si="0"/>
        <v>746535.7500000001</v>
      </c>
      <c r="H6" s="253">
        <f t="shared" si="0"/>
        <v>434953.63999999996</v>
      </c>
      <c r="I6" s="253">
        <f t="shared" si="0"/>
        <v>746423.72</v>
      </c>
      <c r="J6" s="253">
        <f t="shared" si="0"/>
        <v>435660.32</v>
      </c>
      <c r="K6" s="159"/>
      <c r="L6" s="159"/>
      <c r="M6" s="34"/>
      <c r="N6" s="25"/>
      <c r="O6" s="25"/>
      <c r="P6" s="159"/>
      <c r="Q6" s="34"/>
    </row>
    <row r="7" spans="1:17" ht="5.25" customHeight="1">
      <c r="A7" s="20"/>
      <c r="B7" s="489"/>
      <c r="C7" s="489"/>
      <c r="D7" s="162"/>
      <c r="E7" s="253"/>
      <c r="F7" s="253"/>
      <c r="G7" s="253"/>
      <c r="H7" s="253"/>
      <c r="I7" s="253"/>
      <c r="J7" s="253"/>
      <c r="K7" s="159"/>
      <c r="L7" s="159"/>
      <c r="M7" s="34"/>
      <c r="N7" s="25"/>
      <c r="O7" s="25"/>
      <c r="P7" s="159"/>
      <c r="Q7" s="34"/>
    </row>
    <row r="8" spans="1:17" ht="18" customHeight="1">
      <c r="A8" s="14"/>
      <c r="B8" s="434" t="s">
        <v>168</v>
      </c>
      <c r="C8" s="434"/>
      <c r="D8" s="162"/>
      <c r="E8" s="253">
        <f aca="true" t="shared" si="1" ref="E8:J8">E10+E12+E14+E16+E18+E20+E22</f>
        <v>728896.8</v>
      </c>
      <c r="F8" s="253">
        <f t="shared" si="1"/>
        <v>429606.95</v>
      </c>
      <c r="G8" s="253">
        <f t="shared" si="1"/>
        <v>727540.0900000001</v>
      </c>
      <c r="H8" s="253">
        <f t="shared" si="1"/>
        <v>417593.08999999997</v>
      </c>
      <c r="I8" s="253">
        <f t="shared" si="1"/>
        <v>723002.39</v>
      </c>
      <c r="J8" s="253">
        <f t="shared" si="1"/>
        <v>400044.91000000003</v>
      </c>
      <c r="K8" s="159"/>
      <c r="L8" s="254"/>
      <c r="M8" s="254"/>
      <c r="N8" s="25"/>
      <c r="O8" s="25"/>
      <c r="P8" s="159"/>
      <c r="Q8" s="34"/>
    </row>
    <row r="9" spans="1:17" ht="5.25" customHeight="1">
      <c r="A9" s="31"/>
      <c r="B9" s="489"/>
      <c r="C9" s="489"/>
      <c r="D9" s="69"/>
      <c r="E9" s="254"/>
      <c r="F9" s="254"/>
      <c r="G9" s="254"/>
      <c r="H9" s="254"/>
      <c r="I9" s="254"/>
      <c r="J9" s="254"/>
      <c r="K9" s="159"/>
      <c r="L9" s="159"/>
      <c r="M9" s="34"/>
      <c r="N9" s="25"/>
      <c r="O9" s="25"/>
      <c r="P9" s="159"/>
      <c r="Q9" s="34"/>
    </row>
    <row r="10" spans="1:17" ht="18" customHeight="1">
      <c r="A10" s="14"/>
      <c r="B10" s="15"/>
      <c r="C10" s="4" t="s">
        <v>169</v>
      </c>
      <c r="D10" s="69"/>
      <c r="E10" s="254">
        <v>17130.51</v>
      </c>
      <c r="F10" s="254">
        <v>49040.81</v>
      </c>
      <c r="G10" s="254">
        <v>14999.04</v>
      </c>
      <c r="H10" s="254">
        <v>46874.01</v>
      </c>
      <c r="I10" s="254">
        <v>14806.78</v>
      </c>
      <c r="J10" s="254">
        <v>46874.01</v>
      </c>
      <c r="K10" s="159"/>
      <c r="L10" s="254"/>
      <c r="M10" s="254"/>
      <c r="N10" s="25"/>
      <c r="O10" s="25"/>
      <c r="P10" s="159"/>
      <c r="Q10" s="34"/>
    </row>
    <row r="11" spans="1:17" ht="5.25" customHeight="1">
      <c r="A11" s="31"/>
      <c r="B11" s="15"/>
      <c r="C11" s="15"/>
      <c r="D11" s="69"/>
      <c r="E11" s="254"/>
      <c r="F11" s="254"/>
      <c r="G11" s="254"/>
      <c r="H11" s="254"/>
      <c r="I11" s="254"/>
      <c r="J11" s="254"/>
      <c r="K11" s="159"/>
      <c r="L11" s="34"/>
      <c r="M11" s="34"/>
      <c r="N11" s="25"/>
      <c r="O11" s="25"/>
      <c r="P11" s="159"/>
      <c r="Q11" s="34"/>
    </row>
    <row r="12" spans="1:17" ht="18" customHeight="1">
      <c r="A12" s="14"/>
      <c r="B12" s="15"/>
      <c r="C12" s="4" t="s">
        <v>170</v>
      </c>
      <c r="D12" s="69"/>
      <c r="E12" s="254">
        <v>19649.83</v>
      </c>
      <c r="F12" s="254">
        <v>7337.8</v>
      </c>
      <c r="G12" s="254">
        <v>19649.83</v>
      </c>
      <c r="H12" s="254">
        <v>7108.55</v>
      </c>
      <c r="I12" s="254">
        <v>19649.83</v>
      </c>
      <c r="J12" s="254">
        <v>7108.55</v>
      </c>
      <c r="K12" s="159"/>
      <c r="L12" s="254"/>
      <c r="M12" s="254"/>
      <c r="N12" s="25"/>
      <c r="O12" s="25"/>
      <c r="P12" s="159"/>
      <c r="Q12" s="34"/>
    </row>
    <row r="13" spans="1:17" ht="5.25" customHeight="1">
      <c r="A13" s="31"/>
      <c r="B13" s="15"/>
      <c r="C13" s="15"/>
      <c r="D13" s="69"/>
      <c r="E13" s="254"/>
      <c r="F13" s="254"/>
      <c r="G13" s="254"/>
      <c r="H13" s="254"/>
      <c r="I13" s="254"/>
      <c r="J13" s="254"/>
      <c r="K13" s="159"/>
      <c r="L13" s="34"/>
      <c r="M13" s="34"/>
      <c r="N13" s="25"/>
      <c r="O13" s="25"/>
      <c r="P13" s="159"/>
      <c r="Q13" s="34"/>
    </row>
    <row r="14" spans="1:17" ht="18" customHeight="1">
      <c r="A14" s="14"/>
      <c r="B14" s="15"/>
      <c r="C14" s="4" t="s">
        <v>171</v>
      </c>
      <c r="D14" s="69"/>
      <c r="E14" s="254">
        <v>37123.86</v>
      </c>
      <c r="F14" s="254">
        <v>72488.86</v>
      </c>
      <c r="G14" s="254">
        <v>34346.3</v>
      </c>
      <c r="H14" s="254">
        <v>66418.44</v>
      </c>
      <c r="I14" s="254">
        <v>30000.86</v>
      </c>
      <c r="J14" s="254">
        <v>48163.58</v>
      </c>
      <c r="K14" s="159"/>
      <c r="L14" s="254"/>
      <c r="M14" s="254"/>
      <c r="N14" s="25"/>
      <c r="O14" s="25"/>
      <c r="P14" s="159"/>
      <c r="Q14" s="34"/>
    </row>
    <row r="15" spans="1:17" ht="5.25" customHeight="1">
      <c r="A15" s="31"/>
      <c r="B15" s="15"/>
      <c r="C15" s="15"/>
      <c r="D15" s="160"/>
      <c r="E15" s="254"/>
      <c r="F15" s="254"/>
      <c r="G15" s="254"/>
      <c r="H15" s="254"/>
      <c r="I15" s="254"/>
      <c r="J15" s="254"/>
      <c r="K15" s="159"/>
      <c r="L15" s="34"/>
      <c r="M15" s="34"/>
      <c r="N15" s="25"/>
      <c r="O15" s="25"/>
      <c r="P15" s="159"/>
      <c r="Q15" s="34"/>
    </row>
    <row r="16" spans="1:17" ht="18" customHeight="1">
      <c r="A16" s="31"/>
      <c r="B16" s="15"/>
      <c r="C16" s="4" t="s">
        <v>172</v>
      </c>
      <c r="D16" s="69"/>
      <c r="E16" s="254">
        <v>186448.23</v>
      </c>
      <c r="F16" s="254">
        <v>1822.67</v>
      </c>
      <c r="G16" s="254">
        <v>186756.35</v>
      </c>
      <c r="H16" s="254">
        <v>1823.83</v>
      </c>
      <c r="I16" s="254">
        <v>186914.99</v>
      </c>
      <c r="J16" s="254">
        <v>2530.51</v>
      </c>
      <c r="K16" s="159"/>
      <c r="L16" s="254"/>
      <c r="M16" s="254"/>
      <c r="N16" s="25"/>
      <c r="O16" s="25"/>
      <c r="P16" s="159"/>
      <c r="Q16" s="34"/>
    </row>
    <row r="17" spans="1:17" ht="5.25" customHeight="1">
      <c r="A17" s="14"/>
      <c r="B17" s="15"/>
      <c r="C17" s="15"/>
      <c r="D17" s="69"/>
      <c r="E17" s="254"/>
      <c r="F17" s="254"/>
      <c r="G17" s="254"/>
      <c r="H17" s="254"/>
      <c r="I17" s="254"/>
      <c r="J17" s="254"/>
      <c r="K17" s="159"/>
      <c r="L17" s="34"/>
      <c r="M17" s="34"/>
      <c r="N17" s="25"/>
      <c r="O17" s="25"/>
      <c r="P17" s="159"/>
      <c r="Q17" s="34"/>
    </row>
    <row r="18" spans="1:17" ht="18" customHeight="1">
      <c r="A18" s="31"/>
      <c r="B18" s="15"/>
      <c r="C18" s="4" t="s">
        <v>173</v>
      </c>
      <c r="D18" s="69"/>
      <c r="E18" s="254">
        <v>5939.81</v>
      </c>
      <c r="F18" s="254">
        <v>41848.22</v>
      </c>
      <c r="G18" s="254">
        <v>5807.87</v>
      </c>
      <c r="H18" s="254">
        <v>41848.22</v>
      </c>
      <c r="I18" s="254">
        <v>5649.23</v>
      </c>
      <c r="J18" s="254">
        <v>41848.22</v>
      </c>
      <c r="K18" s="159"/>
      <c r="L18" s="254"/>
      <c r="M18" s="254"/>
      <c r="N18" s="25"/>
      <c r="O18" s="25"/>
      <c r="P18" s="159"/>
      <c r="Q18" s="34"/>
    </row>
    <row r="19" spans="1:17" ht="5.25" customHeight="1">
      <c r="A19" s="14"/>
      <c r="B19" s="15"/>
      <c r="C19" s="15"/>
      <c r="D19" s="69"/>
      <c r="E19" s="254"/>
      <c r="F19" s="254"/>
      <c r="G19" s="254"/>
      <c r="H19" s="254"/>
      <c r="I19" s="254"/>
      <c r="J19" s="254"/>
      <c r="K19" s="159"/>
      <c r="L19" s="34"/>
      <c r="M19" s="34"/>
      <c r="N19" s="25"/>
      <c r="O19" s="25"/>
      <c r="P19" s="159"/>
      <c r="Q19" s="34"/>
    </row>
    <row r="20" spans="1:17" ht="18" customHeight="1">
      <c r="A20" s="31"/>
      <c r="B20" s="15"/>
      <c r="C20" s="4" t="s">
        <v>174</v>
      </c>
      <c r="D20" s="69"/>
      <c r="E20" s="254">
        <v>225876.64</v>
      </c>
      <c r="F20" s="254">
        <v>199288.15</v>
      </c>
      <c r="G20" s="254">
        <v>225876.64</v>
      </c>
      <c r="H20" s="254">
        <v>199288.15</v>
      </c>
      <c r="I20" s="254">
        <v>225876.64</v>
      </c>
      <c r="J20" s="254">
        <v>199288.15</v>
      </c>
      <c r="K20" s="159"/>
      <c r="L20" s="254"/>
      <c r="M20" s="254"/>
      <c r="N20" s="25"/>
      <c r="O20" s="25"/>
      <c r="P20" s="159"/>
      <c r="Q20" s="34"/>
    </row>
    <row r="21" spans="1:17" ht="5.25" customHeight="1">
      <c r="A21" s="31"/>
      <c r="B21" s="15"/>
      <c r="C21" s="15"/>
      <c r="D21" s="69"/>
      <c r="E21" s="254"/>
      <c r="F21" s="254"/>
      <c r="G21" s="254"/>
      <c r="H21" s="254"/>
      <c r="I21" s="254"/>
      <c r="J21" s="254"/>
      <c r="K21" s="159"/>
      <c r="L21" s="34"/>
      <c r="M21" s="34"/>
      <c r="N21" s="25"/>
      <c r="O21" s="25"/>
      <c r="P21" s="159"/>
      <c r="Q21" s="34"/>
    </row>
    <row r="22" spans="1:17" ht="18" customHeight="1">
      <c r="A22" s="14"/>
      <c r="B22" s="15"/>
      <c r="C22" s="4" t="s">
        <v>175</v>
      </c>
      <c r="D22" s="69"/>
      <c r="E22" s="254">
        <v>236727.92</v>
      </c>
      <c r="F22" s="254">
        <v>57780.44</v>
      </c>
      <c r="G22" s="254">
        <v>240104.06</v>
      </c>
      <c r="H22" s="254">
        <v>54231.89</v>
      </c>
      <c r="I22" s="254">
        <v>240104.06</v>
      </c>
      <c r="J22" s="254">
        <v>54231.89</v>
      </c>
      <c r="K22" s="159"/>
      <c r="L22" s="254"/>
      <c r="M22" s="254"/>
      <c r="N22" s="25"/>
      <c r="O22" s="25"/>
      <c r="P22" s="159"/>
      <c r="Q22" s="34"/>
    </row>
    <row r="23" spans="1:17" ht="5.25" customHeight="1">
      <c r="A23" s="31"/>
      <c r="B23" s="15"/>
      <c r="C23" s="15"/>
      <c r="D23" s="163"/>
      <c r="E23" s="254"/>
      <c r="F23" s="254"/>
      <c r="G23" s="254"/>
      <c r="H23" s="254"/>
      <c r="I23" s="254"/>
      <c r="J23" s="254"/>
      <c r="K23" s="159"/>
      <c r="L23" s="34"/>
      <c r="M23" s="34"/>
      <c r="N23" s="25"/>
      <c r="O23" s="25"/>
      <c r="P23" s="159"/>
      <c r="Q23" s="34"/>
    </row>
    <row r="24" spans="1:17" ht="18" customHeight="1">
      <c r="A24" s="14"/>
      <c r="B24" s="434" t="s">
        <v>176</v>
      </c>
      <c r="C24" s="434"/>
      <c r="D24" s="69"/>
      <c r="E24" s="253">
        <f aca="true" t="shared" si="2" ref="E24:J24">E26+E28</f>
        <v>17458.58</v>
      </c>
      <c r="F24" s="253">
        <f t="shared" si="2"/>
        <v>11798.25</v>
      </c>
      <c r="G24" s="253">
        <f t="shared" si="2"/>
        <v>18995.66</v>
      </c>
      <c r="H24" s="253">
        <f t="shared" si="2"/>
        <v>17360.55</v>
      </c>
      <c r="I24" s="253">
        <f t="shared" si="2"/>
        <v>23421.33</v>
      </c>
      <c r="J24" s="253">
        <f t="shared" si="2"/>
        <v>35615.409999999996</v>
      </c>
      <c r="K24" s="159"/>
      <c r="L24" s="254"/>
      <c r="M24" s="254"/>
      <c r="N24" s="25"/>
      <c r="O24" s="25"/>
      <c r="P24" s="159"/>
      <c r="Q24" s="34"/>
    </row>
    <row r="25" spans="1:17" ht="5.25" customHeight="1">
      <c r="A25" s="31"/>
      <c r="B25" s="489"/>
      <c r="C25" s="489"/>
      <c r="D25" s="69"/>
      <c r="E25" s="254"/>
      <c r="F25" s="254"/>
      <c r="G25" s="254"/>
      <c r="H25" s="254"/>
      <c r="I25" s="254"/>
      <c r="J25" s="254"/>
      <c r="K25" s="159"/>
      <c r="L25" s="34"/>
      <c r="M25" s="34"/>
      <c r="N25" s="25"/>
      <c r="O25" s="25"/>
      <c r="P25" s="159"/>
      <c r="Q25" s="34"/>
    </row>
    <row r="26" spans="1:17" ht="18" customHeight="1">
      <c r="A26" s="14"/>
      <c r="B26" s="15"/>
      <c r="C26" s="4" t="s">
        <v>177</v>
      </c>
      <c r="D26" s="69"/>
      <c r="E26" s="254">
        <v>316.52</v>
      </c>
      <c r="F26" s="254">
        <v>1520.6</v>
      </c>
      <c r="G26" s="254">
        <v>316.52</v>
      </c>
      <c r="H26" s="254">
        <v>1520.6</v>
      </c>
      <c r="I26" s="254">
        <v>316.52</v>
      </c>
      <c r="J26" s="254">
        <v>1520.6</v>
      </c>
      <c r="K26" s="159"/>
      <c r="L26" s="254"/>
      <c r="M26" s="254"/>
      <c r="N26" s="25"/>
      <c r="O26" s="25"/>
      <c r="P26" s="159"/>
      <c r="Q26" s="34"/>
    </row>
    <row r="27" spans="1:17" ht="5.25" customHeight="1">
      <c r="A27" s="31"/>
      <c r="B27" s="15"/>
      <c r="C27" s="15"/>
      <c r="D27" s="69"/>
      <c r="E27" s="254"/>
      <c r="F27" s="254"/>
      <c r="G27" s="254"/>
      <c r="H27" s="254"/>
      <c r="I27" s="254"/>
      <c r="J27" s="254"/>
      <c r="K27" s="159"/>
      <c r="L27" s="34"/>
      <c r="M27" s="34"/>
      <c r="N27" s="25"/>
      <c r="O27" s="25"/>
      <c r="P27" s="159"/>
      <c r="Q27" s="34"/>
    </row>
    <row r="28" spans="1:17" ht="18" customHeight="1">
      <c r="A28" s="95"/>
      <c r="B28" s="27"/>
      <c r="C28" s="77" t="s">
        <v>178</v>
      </c>
      <c r="D28" s="78"/>
      <c r="E28" s="255">
        <v>17142.06</v>
      </c>
      <c r="F28" s="255">
        <v>10277.65</v>
      </c>
      <c r="G28" s="255">
        <v>18679.14</v>
      </c>
      <c r="H28" s="255">
        <v>15839.95</v>
      </c>
      <c r="I28" s="255">
        <v>23104.81</v>
      </c>
      <c r="J28" s="255">
        <v>34094.81</v>
      </c>
      <c r="K28" s="159"/>
      <c r="L28" s="254"/>
      <c r="M28" s="254"/>
      <c r="N28" s="25"/>
      <c r="O28" s="25"/>
      <c r="P28" s="159"/>
      <c r="Q28" s="34"/>
    </row>
    <row r="29" spans="1:17" ht="14.25" customHeight="1">
      <c r="A29" s="30" t="s">
        <v>179</v>
      </c>
      <c r="B29" s="256"/>
      <c r="C29" s="256"/>
      <c r="D29" s="31"/>
      <c r="E29" s="25"/>
      <c r="F29" s="25"/>
      <c r="G29" s="159"/>
      <c r="H29" s="34"/>
      <c r="I29" s="25"/>
      <c r="J29" s="25"/>
      <c r="K29" s="159"/>
      <c r="N29" s="25"/>
      <c r="O29" s="25"/>
      <c r="P29" s="159"/>
      <c r="Q29" s="34"/>
    </row>
    <row r="30" spans="1:17" ht="13.5" customHeight="1">
      <c r="A30" s="31"/>
      <c r="B30" s="52"/>
      <c r="C30" s="52"/>
      <c r="D30" s="31"/>
      <c r="E30" s="18"/>
      <c r="F30" s="18"/>
      <c r="G30" s="159"/>
      <c r="H30" s="37"/>
      <c r="I30" s="18"/>
      <c r="J30" s="18"/>
      <c r="K30" s="159"/>
      <c r="L30" s="159"/>
      <c r="M30" s="37"/>
      <c r="N30" s="18"/>
      <c r="O30" s="18"/>
      <c r="P30" s="159"/>
      <c r="Q30" s="37"/>
    </row>
    <row r="31" spans="1:14" ht="13.5" customHeight="1">
      <c r="A31" s="31"/>
      <c r="B31" s="52"/>
      <c r="C31" s="52"/>
      <c r="D31" s="31"/>
      <c r="E31" s="25"/>
      <c r="F31" s="19"/>
      <c r="I31" s="25"/>
      <c r="J31" s="52"/>
      <c r="K31" s="23"/>
      <c r="L31" s="23"/>
      <c r="M31" s="23"/>
      <c r="N31" s="68"/>
    </row>
    <row r="32" spans="1:13" s="258" customFormat="1" ht="15" customHeight="1">
      <c r="A32" s="486" t="s">
        <v>180</v>
      </c>
      <c r="B32" s="486"/>
      <c r="C32" s="486"/>
      <c r="D32" s="486"/>
      <c r="E32" s="486"/>
      <c r="F32" s="486"/>
      <c r="G32" s="486"/>
      <c r="H32" s="486"/>
      <c r="I32" s="486"/>
      <c r="J32" s="486"/>
      <c r="K32" s="280"/>
      <c r="L32" s="321"/>
      <c r="M32" s="274"/>
    </row>
    <row r="33" spans="1:13" s="258" customFormat="1" ht="16.5" customHeight="1" thickBot="1">
      <c r="A33" s="275"/>
      <c r="B33" s="275"/>
      <c r="C33" s="322"/>
      <c r="D33" s="322"/>
      <c r="E33" s="259"/>
      <c r="F33" s="259"/>
      <c r="I33" s="268"/>
      <c r="J33" s="273"/>
      <c r="K33" s="280"/>
      <c r="L33" s="321"/>
      <c r="M33" s="274"/>
    </row>
    <row r="34" spans="1:10" s="258" customFormat="1" ht="16.5" customHeight="1">
      <c r="A34" s="323"/>
      <c r="B34" s="493" t="s">
        <v>181</v>
      </c>
      <c r="C34" s="493"/>
      <c r="D34" s="324"/>
      <c r="E34" s="487" t="s">
        <v>105</v>
      </c>
      <c r="F34" s="488"/>
      <c r="G34" s="487" t="s">
        <v>124</v>
      </c>
      <c r="H34" s="488"/>
      <c r="I34" s="487" t="s">
        <v>30</v>
      </c>
      <c r="J34" s="488"/>
    </row>
    <row r="35" spans="1:10" s="258" customFormat="1" ht="16.5" customHeight="1">
      <c r="A35" s="325"/>
      <c r="B35" s="494"/>
      <c r="C35" s="494"/>
      <c r="D35" s="326"/>
      <c r="E35" s="327" t="s">
        <v>182</v>
      </c>
      <c r="F35" s="319" t="s">
        <v>183</v>
      </c>
      <c r="G35" s="327" t="s">
        <v>182</v>
      </c>
      <c r="H35" s="319" t="s">
        <v>183</v>
      </c>
      <c r="I35" s="327" t="s">
        <v>182</v>
      </c>
      <c r="J35" s="319" t="s">
        <v>183</v>
      </c>
    </row>
    <row r="36" spans="1:10" s="258" customFormat="1" ht="10.5" customHeight="1">
      <c r="A36" s="328"/>
      <c r="B36" s="495"/>
      <c r="C36" s="495"/>
      <c r="D36" s="266"/>
      <c r="E36" s="329" t="s">
        <v>216</v>
      </c>
      <c r="F36" s="329" t="s">
        <v>229</v>
      </c>
      <c r="G36" s="329" t="s">
        <v>216</v>
      </c>
      <c r="H36" s="329" t="s">
        <v>229</v>
      </c>
      <c r="I36" s="329" t="s">
        <v>216</v>
      </c>
      <c r="J36" s="329" t="s">
        <v>229</v>
      </c>
    </row>
    <row r="37" spans="1:10" s="258" customFormat="1" ht="18" customHeight="1">
      <c r="A37" s="273"/>
      <c r="B37" s="497" t="s">
        <v>184</v>
      </c>
      <c r="C37" s="497"/>
      <c r="D37" s="266"/>
      <c r="E37" s="265">
        <v>329146876</v>
      </c>
      <c r="F37" s="330">
        <v>100</v>
      </c>
      <c r="G37" s="265">
        <f>SUM(G39:G52)</f>
        <v>315422761</v>
      </c>
      <c r="H37" s="330">
        <f>SUM(H39:H49)</f>
        <v>100</v>
      </c>
      <c r="I37" s="265">
        <v>305511326</v>
      </c>
      <c r="J37" s="330">
        <v>100</v>
      </c>
    </row>
    <row r="38" spans="1:10" s="258" customFormat="1" ht="5.25" customHeight="1">
      <c r="A38" s="331"/>
      <c r="B38" s="490"/>
      <c r="C38" s="490"/>
      <c r="D38" s="266"/>
      <c r="E38" s="267"/>
      <c r="F38" s="332"/>
      <c r="G38" s="267"/>
      <c r="H38" s="332"/>
      <c r="I38" s="267"/>
      <c r="J38" s="332"/>
    </row>
    <row r="39" spans="1:10" s="258" customFormat="1" ht="13.5" customHeight="1">
      <c r="A39" s="333"/>
      <c r="B39" s="334"/>
      <c r="C39" s="335" t="s">
        <v>106</v>
      </c>
      <c r="D39" s="266"/>
      <c r="E39" s="336">
        <v>106318129</v>
      </c>
      <c r="F39" s="337">
        <v>32.3</v>
      </c>
      <c r="G39" s="336">
        <v>98135241</v>
      </c>
      <c r="H39" s="337">
        <v>31.1</v>
      </c>
      <c r="I39" s="267">
        <v>93433428</v>
      </c>
      <c r="J39" s="337">
        <v>30.6</v>
      </c>
    </row>
    <row r="40" spans="1:10" s="258" customFormat="1" ht="12" customHeight="1">
      <c r="A40" s="338"/>
      <c r="B40" s="496" t="s">
        <v>107</v>
      </c>
      <c r="C40" s="496"/>
      <c r="D40" s="266"/>
      <c r="E40" s="267"/>
      <c r="F40" s="332"/>
      <c r="G40" s="267"/>
      <c r="H40" s="332"/>
      <c r="I40" s="267"/>
      <c r="J40" s="332"/>
    </row>
    <row r="41" spans="1:10" s="258" customFormat="1" ht="13.5" customHeight="1">
      <c r="A41" s="322"/>
      <c r="B41" s="269"/>
      <c r="C41" s="339" t="s">
        <v>108</v>
      </c>
      <c r="D41" s="266"/>
      <c r="E41" s="336">
        <v>19946402</v>
      </c>
      <c r="F41" s="337">
        <v>6.1</v>
      </c>
      <c r="G41" s="336">
        <v>21925663</v>
      </c>
      <c r="H41" s="337">
        <v>7</v>
      </c>
      <c r="I41" s="336">
        <v>21371275</v>
      </c>
      <c r="J41" s="337">
        <v>7</v>
      </c>
    </row>
    <row r="42" spans="1:10" s="258" customFormat="1" ht="5.25" customHeight="1">
      <c r="A42" s="338"/>
      <c r="B42" s="490"/>
      <c r="C42" s="490"/>
      <c r="D42" s="266"/>
      <c r="E42" s="267"/>
      <c r="F42" s="332"/>
      <c r="G42" s="267"/>
      <c r="H42" s="332"/>
      <c r="I42" s="267"/>
      <c r="J42" s="332"/>
    </row>
    <row r="43" spans="1:10" s="258" customFormat="1" ht="18" customHeight="1">
      <c r="A43" s="322"/>
      <c r="B43" s="492" t="s">
        <v>185</v>
      </c>
      <c r="C43" s="492"/>
      <c r="D43" s="266"/>
      <c r="E43" s="336">
        <v>94211030</v>
      </c>
      <c r="F43" s="337">
        <v>28.6</v>
      </c>
      <c r="G43" s="336">
        <v>96910215</v>
      </c>
      <c r="H43" s="337">
        <v>30.7</v>
      </c>
      <c r="I43" s="336">
        <v>87135377</v>
      </c>
      <c r="J43" s="337">
        <v>28.5</v>
      </c>
    </row>
    <row r="44" spans="1:10" s="258" customFormat="1" ht="5.25" customHeight="1">
      <c r="A44" s="322"/>
      <c r="B44" s="490"/>
      <c r="C44" s="490"/>
      <c r="D44" s="266"/>
      <c r="E44" s="267"/>
      <c r="F44" s="332"/>
      <c r="G44" s="267"/>
      <c r="H44" s="332"/>
      <c r="I44" s="267"/>
      <c r="J44" s="332"/>
    </row>
    <row r="45" spans="1:10" s="258" customFormat="1" ht="18" customHeight="1">
      <c r="A45" s="322"/>
      <c r="B45" s="492" t="s">
        <v>186</v>
      </c>
      <c r="C45" s="492"/>
      <c r="D45" s="266"/>
      <c r="E45" s="336">
        <v>20403144</v>
      </c>
      <c r="F45" s="337">
        <v>6.2</v>
      </c>
      <c r="G45" s="336">
        <v>10994274</v>
      </c>
      <c r="H45" s="337">
        <v>3.5</v>
      </c>
      <c r="I45" s="336">
        <v>16105179</v>
      </c>
      <c r="J45" s="337">
        <v>5.3</v>
      </c>
    </row>
    <row r="46" spans="1:10" s="258" customFormat="1" ht="5.25" customHeight="1">
      <c r="A46" s="322"/>
      <c r="B46" s="490"/>
      <c r="C46" s="490"/>
      <c r="D46" s="266"/>
      <c r="E46" s="267"/>
      <c r="F46" s="332"/>
      <c r="G46" s="267"/>
      <c r="H46" s="332"/>
      <c r="I46" s="267"/>
      <c r="J46" s="332"/>
    </row>
    <row r="47" spans="1:10" s="258" customFormat="1" ht="18" customHeight="1">
      <c r="A47" s="273"/>
      <c r="B47" s="492" t="s">
        <v>187</v>
      </c>
      <c r="C47" s="492"/>
      <c r="D47" s="266"/>
      <c r="E47" s="336">
        <v>86982662</v>
      </c>
      <c r="F47" s="337">
        <v>26.4</v>
      </c>
      <c r="G47" s="336">
        <v>85952063</v>
      </c>
      <c r="H47" s="337">
        <v>27.2</v>
      </c>
      <c r="I47" s="336">
        <v>86497353</v>
      </c>
      <c r="J47" s="337">
        <v>28.3</v>
      </c>
    </row>
    <row r="48" spans="1:10" s="258" customFormat="1" ht="5.25" customHeight="1">
      <c r="A48" s="331"/>
      <c r="B48" s="490"/>
      <c r="C48" s="490"/>
      <c r="D48" s="266"/>
      <c r="E48" s="267"/>
      <c r="F48" s="332"/>
      <c r="G48" s="267"/>
      <c r="H48" s="332"/>
      <c r="I48" s="267"/>
      <c r="J48" s="332"/>
    </row>
    <row r="49" spans="1:10" s="258" customFormat="1" ht="18" customHeight="1">
      <c r="A49" s="340"/>
      <c r="B49" s="491" t="s">
        <v>188</v>
      </c>
      <c r="C49" s="491"/>
      <c r="D49" s="326"/>
      <c r="E49" s="320">
        <v>1285510</v>
      </c>
      <c r="F49" s="341">
        <v>0.4</v>
      </c>
      <c r="G49" s="320">
        <v>1505305</v>
      </c>
      <c r="H49" s="341">
        <v>0.5</v>
      </c>
      <c r="I49" s="320">
        <v>968714</v>
      </c>
      <c r="J49" s="341">
        <v>0.3</v>
      </c>
    </row>
    <row r="50" spans="1:13" s="258" customFormat="1" ht="14.25" customHeight="1">
      <c r="A50" s="275" t="s">
        <v>413</v>
      </c>
      <c r="B50" s="338"/>
      <c r="C50" s="338"/>
      <c r="D50" s="342"/>
      <c r="E50" s="278"/>
      <c r="F50" s="343"/>
      <c r="H50" s="263"/>
      <c r="I50" s="344"/>
      <c r="J50" s="259"/>
      <c r="K50" s="279"/>
      <c r="L50" s="345"/>
      <c r="M50" s="274"/>
    </row>
    <row r="51" spans="1:13" s="258" customFormat="1" ht="14.25" customHeight="1">
      <c r="A51" s="410" t="s">
        <v>412</v>
      </c>
      <c r="B51" s="338"/>
      <c r="C51" s="338"/>
      <c r="D51" s="342"/>
      <c r="E51" s="278"/>
      <c r="F51" s="343"/>
      <c r="H51" s="263"/>
      <c r="I51" s="344"/>
      <c r="J51" s="259"/>
      <c r="K51" s="279"/>
      <c r="L51" s="345"/>
      <c r="M51" s="274"/>
    </row>
    <row r="52" spans="1:13" s="258" customFormat="1" ht="14.25" customHeight="1">
      <c r="A52" s="410" t="s">
        <v>411</v>
      </c>
      <c r="B52" s="346"/>
      <c r="C52" s="346"/>
      <c r="D52" s="346"/>
      <c r="E52" s="346"/>
      <c r="F52" s="343"/>
      <c r="H52" s="278"/>
      <c r="I52" s="278"/>
      <c r="J52" s="278"/>
      <c r="K52" s="278"/>
      <c r="L52" s="345"/>
      <c r="M52" s="274"/>
    </row>
    <row r="53" spans="1:14" ht="14.25" customHeight="1">
      <c r="A53" s="275" t="s">
        <v>109</v>
      </c>
      <c r="B53" s="84"/>
      <c r="C53" s="83"/>
      <c r="D53" s="83"/>
      <c r="E53" s="83"/>
      <c r="F53" s="183"/>
      <c r="H53" s="136"/>
      <c r="I53" s="136"/>
      <c r="J53" s="136"/>
      <c r="K53" s="136"/>
      <c r="L53" s="136"/>
      <c r="M53" s="23"/>
      <c r="N53" s="68"/>
    </row>
    <row r="54" spans="1:14" ht="14.25" customHeight="1">
      <c r="A54" s="84"/>
      <c r="B54" s="84"/>
      <c r="C54" s="83"/>
      <c r="D54" s="83"/>
      <c r="E54" s="83"/>
      <c r="F54" s="183"/>
      <c r="H54" s="136"/>
      <c r="I54" s="136"/>
      <c r="J54" s="136"/>
      <c r="K54" s="136"/>
      <c r="L54" s="136"/>
      <c r="M54" s="23"/>
      <c r="N54" s="68"/>
    </row>
    <row r="55" spans="1:14" ht="14.25" customHeight="1">
      <c r="A55" s="84"/>
      <c r="B55" s="84"/>
      <c r="C55" s="83"/>
      <c r="D55" s="83"/>
      <c r="E55" s="83"/>
      <c r="F55" s="183"/>
      <c r="H55" s="136"/>
      <c r="I55" s="136"/>
      <c r="J55" s="136"/>
      <c r="K55" s="136"/>
      <c r="L55" s="136"/>
      <c r="M55" s="23"/>
      <c r="N55" s="68"/>
    </row>
    <row r="56" spans="1:10" ht="12" customHeight="1">
      <c r="A56" s="35"/>
      <c r="B56" s="84"/>
      <c r="C56" s="14"/>
      <c r="D56" s="31"/>
      <c r="E56" s="136"/>
      <c r="F56" s="183"/>
      <c r="I56" s="23"/>
      <c r="J56" s="13"/>
    </row>
    <row r="57" spans="1:10" ht="12" customHeight="1">
      <c r="A57" s="14"/>
      <c r="B57" s="14"/>
      <c r="C57" s="14"/>
      <c r="D57" s="31"/>
      <c r="E57" s="136"/>
      <c r="F57" s="186"/>
      <c r="I57" s="23"/>
      <c r="J57" s="13"/>
    </row>
    <row r="58" spans="1:10" ht="12" customHeight="1">
      <c r="A58" s="84"/>
      <c r="B58" s="84"/>
      <c r="C58" s="14"/>
      <c r="D58" s="31"/>
      <c r="E58" s="136"/>
      <c r="F58" s="183"/>
      <c r="I58" s="34"/>
      <c r="J58" s="13"/>
    </row>
    <row r="59" spans="1:10" ht="12" customHeight="1">
      <c r="A59" s="31"/>
      <c r="B59" s="31"/>
      <c r="C59" s="14"/>
      <c r="D59" s="31"/>
      <c r="E59" s="34"/>
      <c r="F59" s="19"/>
      <c r="I59" s="19"/>
      <c r="J59" s="13"/>
    </row>
    <row r="60" spans="1:10" ht="12" customHeight="1">
      <c r="A60" s="31"/>
      <c r="B60" s="31"/>
      <c r="C60" s="14"/>
      <c r="D60" s="31"/>
      <c r="E60" s="34"/>
      <c r="F60" s="19"/>
      <c r="I60" s="18"/>
      <c r="J60" s="52"/>
    </row>
    <row r="61" spans="1:10" ht="12" customHeight="1">
      <c r="A61" s="31"/>
      <c r="B61" s="31"/>
      <c r="C61" s="14"/>
      <c r="D61" s="31"/>
      <c r="E61" s="25"/>
      <c r="F61" s="19"/>
      <c r="I61" s="34"/>
      <c r="J61" s="13"/>
    </row>
    <row r="62" spans="1:10" ht="12" customHeight="1">
      <c r="A62" s="31"/>
      <c r="B62" s="31"/>
      <c r="C62" s="14"/>
      <c r="D62" s="31"/>
      <c r="E62" s="25"/>
      <c r="F62" s="19"/>
      <c r="I62" s="34"/>
      <c r="J62" s="13"/>
    </row>
    <row r="63" spans="3:10" ht="12" customHeight="1">
      <c r="C63" s="14"/>
      <c r="D63" s="31"/>
      <c r="E63" s="25"/>
      <c r="F63" s="19"/>
      <c r="I63" s="25"/>
      <c r="J63" s="13"/>
    </row>
    <row r="64" spans="1:10" ht="12" customHeight="1">
      <c r="A64" s="31"/>
      <c r="B64" s="31"/>
      <c r="C64" s="31"/>
      <c r="D64" s="31"/>
      <c r="E64" s="19"/>
      <c r="F64" s="19"/>
      <c r="I64" s="23"/>
      <c r="J64" s="13"/>
    </row>
    <row r="65" spans="1:10" ht="12" customHeight="1">
      <c r="A65" s="14"/>
      <c r="B65" s="14"/>
      <c r="C65" s="14"/>
      <c r="D65" s="31"/>
      <c r="E65" s="25"/>
      <c r="F65" s="34"/>
      <c r="I65" s="36"/>
      <c r="J65" s="13"/>
    </row>
    <row r="66" spans="3:10" ht="12" customHeight="1">
      <c r="C66" s="14"/>
      <c r="D66" s="31"/>
      <c r="E66" s="25"/>
      <c r="F66" s="19"/>
      <c r="I66" s="34"/>
      <c r="J66" s="13"/>
    </row>
    <row r="67" spans="1:10" ht="12" customHeight="1">
      <c r="A67" s="31"/>
      <c r="B67" s="31"/>
      <c r="C67" s="31"/>
      <c r="D67" s="31"/>
      <c r="E67" s="19"/>
      <c r="F67" s="19"/>
      <c r="I67" s="25"/>
      <c r="J67" s="13"/>
    </row>
    <row r="68" spans="1:10" ht="12" customHeight="1">
      <c r="A68" s="14"/>
      <c r="B68" s="14"/>
      <c r="C68" s="14"/>
      <c r="D68" s="31"/>
      <c r="E68" s="25"/>
      <c r="F68" s="34"/>
      <c r="I68" s="34"/>
      <c r="J68" s="13"/>
    </row>
    <row r="69" spans="3:10" ht="12" customHeight="1">
      <c r="C69" s="14"/>
      <c r="D69" s="31"/>
      <c r="E69" s="25"/>
      <c r="F69" s="19"/>
      <c r="I69" s="25"/>
      <c r="J69" s="13"/>
    </row>
    <row r="70" spans="3:6" ht="12" customHeight="1">
      <c r="C70" s="14"/>
      <c r="D70" s="31"/>
      <c r="E70" s="34"/>
      <c r="F70" s="19"/>
    </row>
    <row r="71" spans="3:6" ht="13.5" customHeight="1">
      <c r="C71" s="14"/>
      <c r="D71" s="31"/>
      <c r="E71" s="25"/>
      <c r="F71" s="19"/>
    </row>
    <row r="72" spans="3:6" ht="13.5" customHeight="1">
      <c r="C72" s="14"/>
      <c r="D72" s="31"/>
      <c r="E72" s="25"/>
      <c r="F72" s="19"/>
    </row>
    <row r="73" spans="3:6" ht="13.5" customHeight="1">
      <c r="C73" s="14"/>
      <c r="D73" s="31"/>
      <c r="E73" s="24"/>
      <c r="F73" s="80"/>
    </row>
    <row r="74" spans="3:6" ht="13.5" customHeight="1">
      <c r="C74" s="14"/>
      <c r="D74" s="31"/>
      <c r="E74" s="24"/>
      <c r="F74" s="80"/>
    </row>
    <row r="75" spans="1:6" ht="11.25" customHeight="1">
      <c r="A75" s="31"/>
      <c r="B75" s="31"/>
      <c r="C75" s="31"/>
      <c r="D75" s="31"/>
      <c r="E75" s="80"/>
      <c r="F75" s="80"/>
    </row>
    <row r="76" spans="1:6" ht="11.25" customHeight="1">
      <c r="A76" s="14"/>
      <c r="B76" s="14"/>
      <c r="C76" s="14"/>
      <c r="D76" s="31"/>
      <c r="E76" s="24"/>
      <c r="F76" s="22"/>
    </row>
    <row r="77" spans="3:6" ht="11.25" customHeight="1">
      <c r="C77" s="14"/>
      <c r="D77" s="31"/>
      <c r="E77" s="24"/>
      <c r="F77" s="80"/>
    </row>
    <row r="78" spans="1:6" ht="11.25" customHeight="1">
      <c r="A78" s="31"/>
      <c r="B78" s="31"/>
      <c r="C78" s="31"/>
      <c r="D78" s="31"/>
      <c r="E78" s="22"/>
      <c r="F78" s="80"/>
    </row>
    <row r="79" spans="1:6" ht="11.25" customHeight="1">
      <c r="A79" s="14"/>
      <c r="B79" s="14"/>
      <c r="C79" s="14"/>
      <c r="D79" s="31"/>
      <c r="E79" s="24"/>
      <c r="F79" s="22"/>
    </row>
    <row r="80" spans="3:6" ht="11.25" customHeight="1">
      <c r="C80" s="14"/>
      <c r="D80" s="31"/>
      <c r="E80" s="24"/>
      <c r="F80" s="80"/>
    </row>
    <row r="81" spans="1:2" ht="11.25" customHeight="1">
      <c r="A81" s="187"/>
      <c r="B81" s="187"/>
    </row>
    <row r="82" spans="1:2" ht="11.25" customHeight="1">
      <c r="A82" s="187"/>
      <c r="B82" s="187"/>
    </row>
    <row r="83" ht="11.25" customHeight="1"/>
  </sheetData>
  <sheetProtection/>
  <mergeCells count="28">
    <mergeCell ref="B36:C36"/>
    <mergeCell ref="B40:C40"/>
    <mergeCell ref="B37:C37"/>
    <mergeCell ref="B38:C38"/>
    <mergeCell ref="B48:C48"/>
    <mergeCell ref="B49:C49"/>
    <mergeCell ref="B46:C46"/>
    <mergeCell ref="B47:C47"/>
    <mergeCell ref="B42:C42"/>
    <mergeCell ref="B43:C43"/>
    <mergeCell ref="B44:C44"/>
    <mergeCell ref="B45:C45"/>
    <mergeCell ref="E34:F34"/>
    <mergeCell ref="G34:H34"/>
    <mergeCell ref="I34:J34"/>
    <mergeCell ref="B7:C7"/>
    <mergeCell ref="B8:C8"/>
    <mergeCell ref="B9:C9"/>
    <mergeCell ref="B24:C24"/>
    <mergeCell ref="B25:C25"/>
    <mergeCell ref="B34:C35"/>
    <mergeCell ref="E3:F3"/>
    <mergeCell ref="G3:H3"/>
    <mergeCell ref="I3:J3"/>
    <mergeCell ref="B6:C6"/>
    <mergeCell ref="A1:J1"/>
    <mergeCell ref="A32:J32"/>
    <mergeCell ref="B3:C4"/>
  </mergeCells>
  <printOptions/>
  <pageMargins left="0.7874015748031497" right="0.3937007874015748" top="0.7874015748031497" bottom="0.1968503937007874" header="0.3937007874015748" footer="0.1968503937007874"/>
  <pageSetup firstPageNumber="120" useFirstPageNumber="1" horizontalDpi="600" verticalDpi="600" orientation="portrait" paperSize="9" r:id="rId2"/>
  <headerFooter alignWithMargins="0">
    <oddHeader xml:space="preserve">&amp;L&amp;"ＭＳ 明朝,標準"&amp;8&amp;P　財政・税務&amp;R&amp;"ＭＳ 明朝,標準"&amp;8 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56"/>
  <sheetViews>
    <sheetView zoomScalePageLayoutView="0" workbookViewId="0" topLeftCell="A1">
      <selection activeCell="A8" sqref="A8:G10"/>
    </sheetView>
  </sheetViews>
  <sheetFormatPr defaultColWidth="15.625" defaultRowHeight="13.5"/>
  <cols>
    <col min="1" max="1" width="5.25390625" style="258" customWidth="1"/>
    <col min="2" max="12" width="2.375" style="258" customWidth="1"/>
    <col min="13" max="33" width="2.50390625" style="258" customWidth="1"/>
    <col min="34" max="34" width="3.00390625" style="258" customWidth="1"/>
    <col min="35" max="35" width="7.375" style="258" customWidth="1"/>
    <col min="36" max="36" width="9.375" style="258" customWidth="1"/>
    <col min="37" max="37" width="8.375" style="258" customWidth="1"/>
    <col min="38" max="38" width="4.125" style="258" customWidth="1"/>
    <col min="39" max="39" width="18.25390625" style="258" customWidth="1"/>
    <col min="40" max="40" width="13.875" style="258" customWidth="1"/>
    <col min="41" max="16384" width="15.625" style="258" customWidth="1"/>
  </cols>
  <sheetData>
    <row r="1" spans="1:34" ht="13.5" customHeight="1">
      <c r="A1" s="486" t="s">
        <v>189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257"/>
    </row>
    <row r="2" ht="13.5" customHeight="1" thickBot="1">
      <c r="AM2" s="259"/>
    </row>
    <row r="3" spans="1:39" ht="18" customHeight="1">
      <c r="A3" s="493" t="s">
        <v>181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540"/>
      <c r="M3" s="493" t="s">
        <v>399</v>
      </c>
      <c r="N3" s="493"/>
      <c r="O3" s="493"/>
      <c r="P3" s="493"/>
      <c r="Q3" s="493"/>
      <c r="R3" s="493"/>
      <c r="S3" s="493"/>
      <c r="T3" s="487" t="s">
        <v>398</v>
      </c>
      <c r="U3" s="488"/>
      <c r="V3" s="488"/>
      <c r="W3" s="488"/>
      <c r="X3" s="488"/>
      <c r="Y3" s="488"/>
      <c r="Z3" s="488"/>
      <c r="AA3" s="487" t="s">
        <v>397</v>
      </c>
      <c r="AB3" s="488"/>
      <c r="AC3" s="488"/>
      <c r="AD3" s="488"/>
      <c r="AE3" s="488"/>
      <c r="AF3" s="488"/>
      <c r="AG3" s="488"/>
      <c r="AM3" s="259"/>
    </row>
    <row r="4" spans="1:39" ht="18" customHeight="1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541"/>
      <c r="M4" s="542" t="s">
        <v>395</v>
      </c>
      <c r="N4" s="543"/>
      <c r="O4" s="543"/>
      <c r="P4" s="544"/>
      <c r="Q4" s="543" t="s">
        <v>396</v>
      </c>
      <c r="R4" s="543"/>
      <c r="S4" s="543"/>
      <c r="T4" s="542" t="s">
        <v>395</v>
      </c>
      <c r="U4" s="543"/>
      <c r="V4" s="543"/>
      <c r="W4" s="544"/>
      <c r="X4" s="543" t="s">
        <v>396</v>
      </c>
      <c r="Y4" s="543"/>
      <c r="Z4" s="543"/>
      <c r="AA4" s="542" t="s">
        <v>395</v>
      </c>
      <c r="AB4" s="543"/>
      <c r="AC4" s="543"/>
      <c r="AD4" s="544"/>
      <c r="AE4" s="543" t="s">
        <v>209</v>
      </c>
      <c r="AF4" s="543"/>
      <c r="AG4" s="543"/>
      <c r="AM4" s="260"/>
    </row>
    <row r="5" spans="1:39" ht="12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2"/>
      <c r="M5" s="263"/>
      <c r="N5" s="263"/>
      <c r="O5" s="545" t="s">
        <v>216</v>
      </c>
      <c r="P5" s="545"/>
      <c r="Q5" s="263"/>
      <c r="R5" s="545" t="s">
        <v>229</v>
      </c>
      <c r="S5" s="545"/>
      <c r="T5" s="263"/>
      <c r="U5" s="263"/>
      <c r="V5" s="545" t="s">
        <v>216</v>
      </c>
      <c r="W5" s="545"/>
      <c r="X5" s="263"/>
      <c r="Y5" s="545" t="s">
        <v>229</v>
      </c>
      <c r="Z5" s="545"/>
      <c r="AA5" s="263"/>
      <c r="AB5" s="263"/>
      <c r="AC5" s="545" t="s">
        <v>216</v>
      </c>
      <c r="AD5" s="545"/>
      <c r="AE5" s="263"/>
      <c r="AF5" s="545" t="s">
        <v>229</v>
      </c>
      <c r="AG5" s="545"/>
      <c r="AI5" s="264"/>
      <c r="AJ5" s="264"/>
      <c r="AK5" s="264"/>
      <c r="AL5" s="264"/>
      <c r="AM5" s="260"/>
    </row>
    <row r="6" spans="2:39" ht="15" customHeight="1">
      <c r="B6" s="537" t="s">
        <v>190</v>
      </c>
      <c r="C6" s="537"/>
      <c r="D6" s="537"/>
      <c r="E6" s="537"/>
      <c r="F6" s="537"/>
      <c r="G6" s="537"/>
      <c r="H6" s="537"/>
      <c r="I6" s="537"/>
      <c r="J6" s="537"/>
      <c r="K6" s="537"/>
      <c r="L6" s="538"/>
      <c r="M6" s="534">
        <v>72497224</v>
      </c>
      <c r="N6" s="534"/>
      <c r="O6" s="534"/>
      <c r="P6" s="534"/>
      <c r="Q6" s="539">
        <v>100</v>
      </c>
      <c r="R6" s="539"/>
      <c r="S6" s="539"/>
      <c r="T6" s="534">
        <f>SUM(T8:W30)</f>
        <v>80434034</v>
      </c>
      <c r="U6" s="534"/>
      <c r="V6" s="534"/>
      <c r="W6" s="534"/>
      <c r="X6" s="539">
        <v>100</v>
      </c>
      <c r="Y6" s="539"/>
      <c r="Z6" s="539"/>
      <c r="AA6" s="534">
        <v>48282469</v>
      </c>
      <c r="AB6" s="534"/>
      <c r="AC6" s="534"/>
      <c r="AD6" s="534"/>
      <c r="AE6" s="539">
        <v>100</v>
      </c>
      <c r="AF6" s="539"/>
      <c r="AG6" s="539"/>
      <c r="AM6" s="260"/>
    </row>
    <row r="7" spans="12:39" ht="8.25" customHeight="1">
      <c r="L7" s="266"/>
      <c r="M7" s="350"/>
      <c r="N7" s="350"/>
      <c r="O7" s="350"/>
      <c r="P7" s="350"/>
      <c r="Q7" s="351"/>
      <c r="R7" s="351"/>
      <c r="S7" s="351"/>
      <c r="T7" s="350"/>
      <c r="U7" s="350"/>
      <c r="V7" s="350"/>
      <c r="W7" s="350"/>
      <c r="X7" s="351"/>
      <c r="Y7" s="351"/>
      <c r="Z7" s="351"/>
      <c r="AA7" s="350"/>
      <c r="AB7" s="350"/>
      <c r="AC7" s="350"/>
      <c r="AD7" s="350"/>
      <c r="AE7" s="351"/>
      <c r="AF7" s="351"/>
      <c r="AG7" s="351"/>
      <c r="AM7" s="260"/>
    </row>
    <row r="8" spans="1:39" ht="15" customHeight="1">
      <c r="A8" s="492" t="s">
        <v>191</v>
      </c>
      <c r="B8" s="492"/>
      <c r="C8" s="492"/>
      <c r="D8" s="492"/>
      <c r="E8" s="492"/>
      <c r="F8" s="492"/>
      <c r="G8" s="492"/>
      <c r="H8" s="261"/>
      <c r="I8" s="492" t="s">
        <v>192</v>
      </c>
      <c r="J8" s="492"/>
      <c r="K8" s="492"/>
      <c r="L8" s="536"/>
      <c r="M8" s="520">
        <v>14695666</v>
      </c>
      <c r="N8" s="520"/>
      <c r="O8" s="520"/>
      <c r="P8" s="520"/>
      <c r="Q8" s="521">
        <v>20.3</v>
      </c>
      <c r="R8" s="521"/>
      <c r="S8" s="521"/>
      <c r="T8" s="520">
        <v>15303665</v>
      </c>
      <c r="U8" s="520"/>
      <c r="V8" s="520"/>
      <c r="W8" s="520"/>
      <c r="X8" s="521">
        <v>19</v>
      </c>
      <c r="Y8" s="521"/>
      <c r="Z8" s="521"/>
      <c r="AA8" s="520">
        <v>175755</v>
      </c>
      <c r="AB8" s="520"/>
      <c r="AC8" s="520"/>
      <c r="AD8" s="520"/>
      <c r="AE8" s="521">
        <v>0.4</v>
      </c>
      <c r="AF8" s="521"/>
      <c r="AG8" s="521"/>
      <c r="AM8" s="260"/>
    </row>
    <row r="9" spans="1:39" ht="8.25" customHeight="1">
      <c r="A9" s="492"/>
      <c r="B9" s="492"/>
      <c r="C9" s="492"/>
      <c r="D9" s="492"/>
      <c r="E9" s="492"/>
      <c r="F9" s="492"/>
      <c r="G9" s="492"/>
      <c r="H9" s="261"/>
      <c r="I9" s="261"/>
      <c r="J9" s="261"/>
      <c r="K9" s="261"/>
      <c r="L9" s="262"/>
      <c r="M9" s="350"/>
      <c r="N9" s="350"/>
      <c r="O9" s="350"/>
      <c r="P9" s="350"/>
      <c r="Q9" s="351"/>
      <c r="R9" s="351"/>
      <c r="S9" s="351"/>
      <c r="T9" s="350"/>
      <c r="U9" s="350"/>
      <c r="V9" s="350"/>
      <c r="W9" s="350"/>
      <c r="X9" s="351"/>
      <c r="Y9" s="351"/>
      <c r="Z9" s="351"/>
      <c r="AA9" s="350"/>
      <c r="AB9" s="350"/>
      <c r="AC9" s="350"/>
      <c r="AD9" s="350"/>
      <c r="AE9" s="351"/>
      <c r="AF9" s="351"/>
      <c r="AG9" s="351"/>
      <c r="AM9" s="260"/>
    </row>
    <row r="10" spans="1:39" ht="15" customHeight="1">
      <c r="A10" s="492"/>
      <c r="B10" s="492"/>
      <c r="C10" s="492"/>
      <c r="D10" s="492"/>
      <c r="E10" s="492"/>
      <c r="F10" s="492"/>
      <c r="G10" s="492"/>
      <c r="H10" s="261"/>
      <c r="I10" s="492" t="s">
        <v>193</v>
      </c>
      <c r="J10" s="492"/>
      <c r="K10" s="492"/>
      <c r="L10" s="536"/>
      <c r="M10" s="520">
        <v>9670113</v>
      </c>
      <c r="N10" s="520"/>
      <c r="O10" s="520"/>
      <c r="P10" s="520"/>
      <c r="Q10" s="521">
        <v>13.3</v>
      </c>
      <c r="R10" s="521"/>
      <c r="S10" s="521"/>
      <c r="T10" s="520">
        <v>17045908</v>
      </c>
      <c r="U10" s="520"/>
      <c r="V10" s="520"/>
      <c r="W10" s="520"/>
      <c r="X10" s="521">
        <v>21.2</v>
      </c>
      <c r="Y10" s="521"/>
      <c r="Z10" s="521"/>
      <c r="AA10" s="520">
        <v>18470523</v>
      </c>
      <c r="AB10" s="520"/>
      <c r="AC10" s="520"/>
      <c r="AD10" s="520"/>
      <c r="AE10" s="521">
        <v>38.2</v>
      </c>
      <c r="AF10" s="521"/>
      <c r="AG10" s="521"/>
      <c r="AM10" s="260"/>
    </row>
    <row r="11" spans="1:39" ht="8.25" customHeight="1">
      <c r="A11" s="269"/>
      <c r="B11" s="269"/>
      <c r="L11" s="266"/>
      <c r="M11" s="350"/>
      <c r="N11" s="350"/>
      <c r="O11" s="350"/>
      <c r="P11" s="350"/>
      <c r="Q11" s="351"/>
      <c r="R11" s="351"/>
      <c r="S11" s="351"/>
      <c r="T11" s="350"/>
      <c r="U11" s="350"/>
      <c r="V11" s="350"/>
      <c r="W11" s="350"/>
      <c r="X11" s="351"/>
      <c r="Y11" s="351"/>
      <c r="Z11" s="351"/>
      <c r="AA11" s="350"/>
      <c r="AB11" s="350"/>
      <c r="AC11" s="350"/>
      <c r="AD11" s="350"/>
      <c r="AE11" s="351"/>
      <c r="AF11" s="351"/>
      <c r="AG11" s="351"/>
      <c r="AM11" s="260"/>
    </row>
    <row r="12" spans="1:39" ht="15" customHeight="1">
      <c r="A12" s="492" t="s">
        <v>194</v>
      </c>
      <c r="B12" s="492"/>
      <c r="C12" s="492"/>
      <c r="D12" s="492"/>
      <c r="E12" s="492"/>
      <c r="F12" s="492"/>
      <c r="G12" s="492"/>
      <c r="H12" s="261"/>
      <c r="I12" s="492" t="s">
        <v>192</v>
      </c>
      <c r="J12" s="492"/>
      <c r="K12" s="492"/>
      <c r="L12" s="536"/>
      <c r="M12" s="520">
        <v>18509206</v>
      </c>
      <c r="N12" s="520"/>
      <c r="O12" s="520"/>
      <c r="P12" s="520"/>
      <c r="Q12" s="521">
        <v>25.5</v>
      </c>
      <c r="R12" s="521"/>
      <c r="S12" s="521"/>
      <c r="T12" s="520">
        <v>18947235</v>
      </c>
      <c r="U12" s="520"/>
      <c r="V12" s="520"/>
      <c r="W12" s="520"/>
      <c r="X12" s="521">
        <v>23.6</v>
      </c>
      <c r="Y12" s="521"/>
      <c r="Z12" s="521"/>
      <c r="AA12" s="520">
        <v>189099</v>
      </c>
      <c r="AB12" s="520"/>
      <c r="AC12" s="520"/>
      <c r="AD12" s="520"/>
      <c r="AE12" s="521">
        <v>0.4</v>
      </c>
      <c r="AF12" s="521"/>
      <c r="AG12" s="521"/>
      <c r="AM12" s="260"/>
    </row>
    <row r="13" spans="1:39" ht="8.25" customHeight="1">
      <c r="A13" s="492"/>
      <c r="B13" s="492"/>
      <c r="C13" s="492"/>
      <c r="D13" s="492"/>
      <c r="E13" s="492"/>
      <c r="F13" s="492"/>
      <c r="G13" s="492"/>
      <c r="H13" s="261"/>
      <c r="I13" s="269"/>
      <c r="L13" s="266"/>
      <c r="M13" s="350"/>
      <c r="N13" s="350"/>
      <c r="O13" s="350"/>
      <c r="P13" s="350"/>
      <c r="Q13" s="351"/>
      <c r="R13" s="351"/>
      <c r="S13" s="351"/>
      <c r="T13" s="350"/>
      <c r="U13" s="350"/>
      <c r="V13" s="350"/>
      <c r="W13" s="350"/>
      <c r="X13" s="351"/>
      <c r="Y13" s="351"/>
      <c r="Z13" s="351"/>
      <c r="AA13" s="350"/>
      <c r="AB13" s="350"/>
      <c r="AC13" s="350"/>
      <c r="AD13" s="350"/>
      <c r="AE13" s="351"/>
      <c r="AF13" s="351"/>
      <c r="AG13" s="351"/>
      <c r="AM13" s="260"/>
    </row>
    <row r="14" spans="1:39" ht="15" customHeight="1">
      <c r="A14" s="492"/>
      <c r="B14" s="492"/>
      <c r="C14" s="492"/>
      <c r="D14" s="492"/>
      <c r="E14" s="492"/>
      <c r="F14" s="492"/>
      <c r="G14" s="492"/>
      <c r="H14" s="261"/>
      <c r="I14" s="492" t="s">
        <v>193</v>
      </c>
      <c r="J14" s="492"/>
      <c r="K14" s="492"/>
      <c r="L14" s="536"/>
      <c r="M14" s="520">
        <v>1110319</v>
      </c>
      <c r="N14" s="520"/>
      <c r="O14" s="520"/>
      <c r="P14" s="520"/>
      <c r="Q14" s="521">
        <v>1.5</v>
      </c>
      <c r="R14" s="521"/>
      <c r="S14" s="521"/>
      <c r="T14" s="520">
        <v>1151982</v>
      </c>
      <c r="U14" s="520"/>
      <c r="V14" s="520"/>
      <c r="W14" s="520"/>
      <c r="X14" s="521">
        <v>1.4</v>
      </c>
      <c r="Y14" s="521"/>
      <c r="Z14" s="521"/>
      <c r="AA14" s="520">
        <v>1192131</v>
      </c>
      <c r="AB14" s="520"/>
      <c r="AC14" s="520"/>
      <c r="AD14" s="520"/>
      <c r="AE14" s="521">
        <v>2.5</v>
      </c>
      <c r="AF14" s="521"/>
      <c r="AG14" s="521"/>
      <c r="AM14" s="260"/>
    </row>
    <row r="15" spans="1:39" ht="8.25" customHeight="1">
      <c r="A15" s="490"/>
      <c r="B15" s="490"/>
      <c r="L15" s="266"/>
      <c r="M15" s="350"/>
      <c r="N15" s="350"/>
      <c r="O15" s="350"/>
      <c r="P15" s="350"/>
      <c r="Q15" s="351"/>
      <c r="R15" s="351"/>
      <c r="S15" s="351"/>
      <c r="T15" s="350"/>
      <c r="U15" s="350"/>
      <c r="V15" s="350"/>
      <c r="W15" s="350"/>
      <c r="X15" s="351"/>
      <c r="Y15" s="351"/>
      <c r="Z15" s="351"/>
      <c r="AA15" s="350"/>
      <c r="AB15" s="350"/>
      <c r="AC15" s="350"/>
      <c r="AD15" s="350"/>
      <c r="AE15" s="351"/>
      <c r="AF15" s="351"/>
      <c r="AG15" s="351"/>
      <c r="AM15" s="260"/>
    </row>
    <row r="16" spans="1:40" ht="15" customHeight="1">
      <c r="A16" s="492" t="s">
        <v>195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536"/>
      <c r="M16" s="520">
        <v>2563165</v>
      </c>
      <c r="N16" s="520"/>
      <c r="O16" s="520"/>
      <c r="P16" s="520"/>
      <c r="Q16" s="521">
        <v>3.5</v>
      </c>
      <c r="R16" s="521"/>
      <c r="S16" s="521"/>
      <c r="T16" s="520">
        <v>1862590</v>
      </c>
      <c r="U16" s="520"/>
      <c r="V16" s="520"/>
      <c r="W16" s="520"/>
      <c r="X16" s="521">
        <v>2.3</v>
      </c>
      <c r="Y16" s="521"/>
      <c r="Z16" s="521"/>
      <c r="AA16" s="520">
        <v>1684824</v>
      </c>
      <c r="AB16" s="520"/>
      <c r="AC16" s="520"/>
      <c r="AD16" s="520"/>
      <c r="AE16" s="521">
        <v>3.5</v>
      </c>
      <c r="AF16" s="521"/>
      <c r="AG16" s="521"/>
      <c r="AM16" s="270"/>
      <c r="AN16" s="271"/>
    </row>
    <row r="17" spans="1:40" ht="8.25" customHeight="1">
      <c r="A17" s="490"/>
      <c r="B17" s="490"/>
      <c r="L17" s="266"/>
      <c r="M17" s="350"/>
      <c r="N17" s="350"/>
      <c r="O17" s="350"/>
      <c r="P17" s="350"/>
      <c r="Q17" s="351"/>
      <c r="R17" s="351"/>
      <c r="S17" s="351"/>
      <c r="T17" s="350"/>
      <c r="U17" s="350"/>
      <c r="V17" s="350"/>
      <c r="W17" s="350"/>
      <c r="X17" s="351"/>
      <c r="Y17" s="351"/>
      <c r="Z17" s="351"/>
      <c r="AA17" s="350"/>
      <c r="AB17" s="350"/>
      <c r="AC17" s="350"/>
      <c r="AD17" s="350"/>
      <c r="AE17" s="351"/>
      <c r="AF17" s="351"/>
      <c r="AG17" s="351"/>
      <c r="AM17" s="270"/>
      <c r="AN17" s="271"/>
    </row>
    <row r="18" spans="1:33" ht="15" customHeight="1">
      <c r="A18" s="492" t="s">
        <v>196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536"/>
      <c r="M18" s="520">
        <v>44018</v>
      </c>
      <c r="N18" s="520"/>
      <c r="O18" s="520"/>
      <c r="P18" s="520"/>
      <c r="Q18" s="521">
        <v>0.1</v>
      </c>
      <c r="R18" s="521"/>
      <c r="S18" s="521"/>
      <c r="T18" s="520">
        <v>41888</v>
      </c>
      <c r="U18" s="520"/>
      <c r="V18" s="520"/>
      <c r="W18" s="520"/>
      <c r="X18" s="521">
        <v>0.1</v>
      </c>
      <c r="Y18" s="521"/>
      <c r="Z18" s="521"/>
      <c r="AA18" s="520">
        <v>44006</v>
      </c>
      <c r="AB18" s="520"/>
      <c r="AC18" s="520"/>
      <c r="AD18" s="520"/>
      <c r="AE18" s="521">
        <v>0.1</v>
      </c>
      <c r="AF18" s="521"/>
      <c r="AG18" s="521"/>
    </row>
    <row r="19" spans="1:39" ht="8.25" customHeight="1">
      <c r="A19" s="490"/>
      <c r="B19" s="490"/>
      <c r="L19" s="266"/>
      <c r="M19" s="350"/>
      <c r="N19" s="350"/>
      <c r="O19" s="350"/>
      <c r="P19" s="350"/>
      <c r="Q19" s="351"/>
      <c r="R19" s="351"/>
      <c r="S19" s="351"/>
      <c r="T19" s="350"/>
      <c r="U19" s="350"/>
      <c r="V19" s="350"/>
      <c r="W19" s="350"/>
      <c r="X19" s="351"/>
      <c r="Y19" s="351"/>
      <c r="Z19" s="351"/>
      <c r="AA19" s="350"/>
      <c r="AB19" s="350"/>
      <c r="AC19" s="350"/>
      <c r="AD19" s="350"/>
      <c r="AE19" s="351"/>
      <c r="AF19" s="351"/>
      <c r="AG19" s="351"/>
      <c r="AM19" s="272"/>
    </row>
    <row r="20" spans="1:39" ht="15" customHeight="1">
      <c r="A20" s="492" t="s">
        <v>197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536"/>
      <c r="M20" s="520">
        <v>20688230</v>
      </c>
      <c r="N20" s="520"/>
      <c r="O20" s="520"/>
      <c r="P20" s="520"/>
      <c r="Q20" s="521">
        <v>28.5</v>
      </c>
      <c r="R20" s="521"/>
      <c r="S20" s="521"/>
      <c r="T20" s="520">
        <v>20972564</v>
      </c>
      <c r="U20" s="520"/>
      <c r="V20" s="520"/>
      <c r="W20" s="520"/>
      <c r="X20" s="521">
        <v>26.1</v>
      </c>
      <c r="Y20" s="521"/>
      <c r="Z20" s="521"/>
      <c r="AA20" s="520">
        <v>21195007</v>
      </c>
      <c r="AB20" s="520"/>
      <c r="AC20" s="520"/>
      <c r="AD20" s="520"/>
      <c r="AE20" s="521">
        <v>43.9</v>
      </c>
      <c r="AF20" s="521"/>
      <c r="AG20" s="521"/>
      <c r="AM20" s="273"/>
    </row>
    <row r="21" spans="1:39" ht="8.25" customHeight="1">
      <c r="A21" s="490"/>
      <c r="B21" s="490"/>
      <c r="L21" s="266"/>
      <c r="M21" s="350"/>
      <c r="N21" s="350"/>
      <c r="O21" s="350"/>
      <c r="P21" s="350"/>
      <c r="Q21" s="351"/>
      <c r="R21" s="351"/>
      <c r="S21" s="351"/>
      <c r="T21" s="350"/>
      <c r="U21" s="350"/>
      <c r="V21" s="350"/>
      <c r="W21" s="350"/>
      <c r="X21" s="351"/>
      <c r="Y21" s="351"/>
      <c r="Z21" s="351"/>
      <c r="AA21" s="350"/>
      <c r="AB21" s="350"/>
      <c r="AC21" s="350"/>
      <c r="AD21" s="350"/>
      <c r="AE21" s="351"/>
      <c r="AF21" s="351"/>
      <c r="AG21" s="351"/>
      <c r="AM21" s="259"/>
    </row>
    <row r="22" spans="1:39" ht="15" customHeight="1">
      <c r="A22" s="492" t="s">
        <v>198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536"/>
      <c r="M22" s="520">
        <v>4166982</v>
      </c>
      <c r="N22" s="520"/>
      <c r="O22" s="520"/>
      <c r="P22" s="520"/>
      <c r="Q22" s="521">
        <v>5.7</v>
      </c>
      <c r="R22" s="521"/>
      <c r="S22" s="521"/>
      <c r="T22" s="520">
        <v>4208103</v>
      </c>
      <c r="U22" s="520"/>
      <c r="V22" s="520"/>
      <c r="W22" s="520"/>
      <c r="X22" s="521">
        <v>5.2</v>
      </c>
      <c r="Y22" s="521"/>
      <c r="Z22" s="521"/>
      <c r="AA22" s="520">
        <v>4265502</v>
      </c>
      <c r="AB22" s="520"/>
      <c r="AC22" s="520"/>
      <c r="AD22" s="520"/>
      <c r="AE22" s="521">
        <v>8.8</v>
      </c>
      <c r="AF22" s="521"/>
      <c r="AG22" s="521"/>
      <c r="AM22" s="274"/>
    </row>
    <row r="23" spans="1:39" ht="8.25" customHeight="1">
      <c r="A23" s="490"/>
      <c r="B23" s="490"/>
      <c r="L23" s="266"/>
      <c r="M23" s="350"/>
      <c r="N23" s="350"/>
      <c r="O23" s="350"/>
      <c r="P23" s="350"/>
      <c r="Q23" s="351"/>
      <c r="R23" s="351"/>
      <c r="S23" s="351"/>
      <c r="T23" s="350"/>
      <c r="U23" s="350"/>
      <c r="V23" s="350"/>
      <c r="W23" s="350"/>
      <c r="X23" s="351"/>
      <c r="Y23" s="351"/>
      <c r="Z23" s="351"/>
      <c r="AA23" s="350"/>
      <c r="AB23" s="350"/>
      <c r="AC23" s="350"/>
      <c r="AD23" s="350"/>
      <c r="AE23" s="351"/>
      <c r="AF23" s="351"/>
      <c r="AG23" s="351"/>
      <c r="AM23" s="274"/>
    </row>
    <row r="24" spans="1:39" ht="15" customHeight="1">
      <c r="A24" s="492" t="s">
        <v>199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536"/>
      <c r="M24" s="529" t="s">
        <v>150</v>
      </c>
      <c r="N24" s="530"/>
      <c r="O24" s="530"/>
      <c r="P24" s="530"/>
      <c r="Q24" s="531" t="s">
        <v>150</v>
      </c>
      <c r="R24" s="535"/>
      <c r="S24" s="535"/>
      <c r="T24" s="529" t="s">
        <v>148</v>
      </c>
      <c r="U24" s="530"/>
      <c r="V24" s="530"/>
      <c r="W24" s="530"/>
      <c r="X24" s="531" t="s">
        <v>148</v>
      </c>
      <c r="Y24" s="535"/>
      <c r="Z24" s="535"/>
      <c r="AA24" s="529" t="s">
        <v>148</v>
      </c>
      <c r="AB24" s="530"/>
      <c r="AC24" s="530"/>
      <c r="AD24" s="530"/>
      <c r="AE24" s="531" t="s">
        <v>150</v>
      </c>
      <c r="AF24" s="531"/>
      <c r="AG24" s="531"/>
      <c r="AM24" s="274"/>
    </row>
    <row r="25" spans="1:39" ht="8.25" customHeight="1">
      <c r="A25" s="490"/>
      <c r="B25" s="490"/>
      <c r="L25" s="266"/>
      <c r="M25" s="350"/>
      <c r="N25" s="350"/>
      <c r="O25" s="350"/>
      <c r="P25" s="350"/>
      <c r="Q25" s="351"/>
      <c r="R25" s="351"/>
      <c r="S25" s="351"/>
      <c r="T25" s="350"/>
      <c r="U25" s="350"/>
      <c r="V25" s="350"/>
      <c r="W25" s="350"/>
      <c r="X25" s="351"/>
      <c r="Y25" s="351"/>
      <c r="Z25" s="351"/>
      <c r="AA25" s="350"/>
      <c r="AB25" s="350"/>
      <c r="AC25" s="350"/>
      <c r="AD25" s="350"/>
      <c r="AE25" s="351"/>
      <c r="AF25" s="351"/>
      <c r="AG25" s="351"/>
      <c r="AM25" s="274"/>
    </row>
    <row r="26" spans="1:39" ht="15" customHeight="1">
      <c r="A26" s="492" t="s">
        <v>200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536"/>
      <c r="M26" s="520">
        <v>1741</v>
      </c>
      <c r="N26" s="520"/>
      <c r="O26" s="520"/>
      <c r="P26" s="520"/>
      <c r="Q26" s="521">
        <v>0</v>
      </c>
      <c r="R26" s="521"/>
      <c r="S26" s="521"/>
      <c r="T26" s="520">
        <v>0</v>
      </c>
      <c r="U26" s="520"/>
      <c r="V26" s="520"/>
      <c r="W26" s="520"/>
      <c r="X26" s="521">
        <v>0</v>
      </c>
      <c r="Y26" s="521"/>
      <c r="Z26" s="521"/>
      <c r="AA26" s="520">
        <v>2741</v>
      </c>
      <c r="AB26" s="520"/>
      <c r="AC26" s="520"/>
      <c r="AD26" s="520"/>
      <c r="AE26" s="521">
        <v>0</v>
      </c>
      <c r="AF26" s="521"/>
      <c r="AG26" s="521"/>
      <c r="AM26" s="274"/>
    </row>
    <row r="27" spans="1:39" ht="8.25" customHeight="1">
      <c r="A27" s="490"/>
      <c r="B27" s="490"/>
      <c r="L27" s="266"/>
      <c r="M27" s="350"/>
      <c r="N27" s="350"/>
      <c r="O27" s="350"/>
      <c r="P27" s="350"/>
      <c r="Q27" s="351"/>
      <c r="R27" s="351"/>
      <c r="S27" s="351"/>
      <c r="T27" s="350"/>
      <c r="U27" s="350"/>
      <c r="V27" s="350"/>
      <c r="W27" s="350"/>
      <c r="X27" s="351"/>
      <c r="Y27" s="351"/>
      <c r="Z27" s="351"/>
      <c r="AA27" s="350"/>
      <c r="AB27" s="350"/>
      <c r="AC27" s="350"/>
      <c r="AD27" s="350"/>
      <c r="AE27" s="351"/>
      <c r="AF27" s="351"/>
      <c r="AG27" s="351"/>
      <c r="AM27" s="274"/>
    </row>
    <row r="28" spans="1:39" ht="15" customHeight="1">
      <c r="A28" s="491" t="s">
        <v>201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546"/>
      <c r="M28" s="522">
        <v>1047786</v>
      </c>
      <c r="N28" s="522"/>
      <c r="O28" s="522"/>
      <c r="P28" s="522"/>
      <c r="Q28" s="527">
        <v>1.4</v>
      </c>
      <c r="R28" s="527"/>
      <c r="S28" s="527"/>
      <c r="T28" s="522">
        <v>900099</v>
      </c>
      <c r="U28" s="522"/>
      <c r="V28" s="522"/>
      <c r="W28" s="522"/>
      <c r="X28" s="527">
        <v>1.1</v>
      </c>
      <c r="Y28" s="527"/>
      <c r="Z28" s="527"/>
      <c r="AA28" s="522">
        <v>1062881</v>
      </c>
      <c r="AB28" s="522"/>
      <c r="AC28" s="522"/>
      <c r="AD28" s="522"/>
      <c r="AE28" s="527">
        <v>2.2</v>
      </c>
      <c r="AF28" s="527"/>
      <c r="AG28" s="527"/>
      <c r="AM28" s="274"/>
    </row>
    <row r="29" spans="1:39" ht="15" customHeight="1">
      <c r="A29" s="275" t="s">
        <v>23</v>
      </c>
      <c r="AI29" s="276"/>
      <c r="AM29" s="274"/>
    </row>
    <row r="30" spans="1:39" ht="15" customHeight="1">
      <c r="A30" s="275" t="s">
        <v>210</v>
      </c>
      <c r="AI30" s="276"/>
      <c r="AM30" s="274"/>
    </row>
    <row r="31" spans="1:35" ht="14.25" customHeight="1">
      <c r="A31" s="275" t="s">
        <v>202</v>
      </c>
      <c r="AI31" s="276"/>
    </row>
    <row r="32" spans="1:34" ht="13.5" customHeight="1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</row>
    <row r="33" spans="1:36" ht="13.5" customHeigh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80"/>
      <c r="AJ33" s="273"/>
    </row>
    <row r="34" spans="1:36" s="282" customFormat="1" ht="13.5" customHeight="1">
      <c r="A34" s="528" t="s">
        <v>203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281"/>
      <c r="AI34" s="283"/>
      <c r="AJ34" s="284"/>
    </row>
    <row r="35" spans="1:36" s="282" customFormat="1" ht="13.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5"/>
      <c r="AJ35" s="284"/>
    </row>
    <row r="36" spans="1:36" s="282" customFormat="1" ht="13.5" customHeight="1" thickBot="1">
      <c r="A36" s="286" t="s">
        <v>204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8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90"/>
      <c r="AJ36" s="284"/>
    </row>
    <row r="37" spans="1:34" s="282" customFormat="1" ht="18" customHeight="1">
      <c r="A37" s="503" t="s">
        <v>211</v>
      </c>
      <c r="B37" s="503"/>
      <c r="C37" s="503"/>
      <c r="D37" s="502" t="s">
        <v>212</v>
      </c>
      <c r="E37" s="503"/>
      <c r="F37" s="503"/>
      <c r="G37" s="503"/>
      <c r="H37" s="503"/>
      <c r="I37" s="502" t="s">
        <v>205</v>
      </c>
      <c r="J37" s="503"/>
      <c r="K37" s="503"/>
      <c r="L37" s="503"/>
      <c r="M37" s="503"/>
      <c r="N37" s="502" t="s">
        <v>206</v>
      </c>
      <c r="O37" s="503"/>
      <c r="P37" s="503"/>
      <c r="Q37" s="503"/>
      <c r="R37" s="504"/>
      <c r="S37" s="512" t="s">
        <v>414</v>
      </c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291"/>
    </row>
    <row r="38" spans="1:34" s="282" customFormat="1" ht="18" customHeight="1">
      <c r="A38" s="506"/>
      <c r="B38" s="506"/>
      <c r="C38" s="506"/>
      <c r="D38" s="505"/>
      <c r="E38" s="506"/>
      <c r="F38" s="506"/>
      <c r="G38" s="506"/>
      <c r="H38" s="506"/>
      <c r="I38" s="505"/>
      <c r="J38" s="506"/>
      <c r="K38" s="506"/>
      <c r="L38" s="506"/>
      <c r="M38" s="506"/>
      <c r="N38" s="505"/>
      <c r="O38" s="506"/>
      <c r="P38" s="506"/>
      <c r="Q38" s="506"/>
      <c r="R38" s="507"/>
      <c r="S38" s="514" t="s">
        <v>212</v>
      </c>
      <c r="T38" s="514"/>
      <c r="U38" s="514"/>
      <c r="V38" s="514"/>
      <c r="W38" s="514"/>
      <c r="X38" s="514" t="s">
        <v>205</v>
      </c>
      <c r="Y38" s="514"/>
      <c r="Z38" s="514"/>
      <c r="AA38" s="514"/>
      <c r="AB38" s="514"/>
      <c r="AC38" s="525" t="s">
        <v>206</v>
      </c>
      <c r="AD38" s="526"/>
      <c r="AE38" s="526"/>
      <c r="AF38" s="526"/>
      <c r="AG38" s="526"/>
      <c r="AH38" s="292"/>
    </row>
    <row r="39" spans="1:36" s="282" customFormat="1" ht="16.5" customHeight="1">
      <c r="A39" s="293"/>
      <c r="B39" s="293"/>
      <c r="C39" s="294"/>
      <c r="G39" s="293"/>
      <c r="H39" s="295" t="s">
        <v>207</v>
      </c>
      <c r="L39" s="296"/>
      <c r="M39" s="295" t="s">
        <v>207</v>
      </c>
      <c r="N39" s="292"/>
      <c r="O39" s="292"/>
      <c r="P39" s="292"/>
      <c r="Q39" s="292"/>
      <c r="R39" s="295" t="s">
        <v>207</v>
      </c>
      <c r="S39" s="292"/>
      <c r="T39" s="292"/>
      <c r="U39" s="292"/>
      <c r="V39" s="292"/>
      <c r="W39" s="295" t="s">
        <v>229</v>
      </c>
      <c r="X39" s="292"/>
      <c r="Y39" s="292"/>
      <c r="Z39" s="292"/>
      <c r="AA39" s="292"/>
      <c r="AB39" s="295" t="s">
        <v>229</v>
      </c>
      <c r="AC39" s="292"/>
      <c r="AD39" s="292"/>
      <c r="AE39" s="292"/>
      <c r="AF39" s="292"/>
      <c r="AG39" s="295" t="s">
        <v>229</v>
      </c>
      <c r="AH39" s="292"/>
      <c r="AI39" s="297"/>
      <c r="AJ39" s="297"/>
    </row>
    <row r="40" spans="1:36" s="282" customFormat="1" ht="17.25" customHeight="1">
      <c r="A40" s="509" t="s">
        <v>101</v>
      </c>
      <c r="B40" s="509"/>
      <c r="C40" s="510"/>
      <c r="D40" s="511">
        <v>92931</v>
      </c>
      <c r="E40" s="498"/>
      <c r="F40" s="498"/>
      <c r="G40" s="498"/>
      <c r="H40" s="498"/>
      <c r="I40" s="498">
        <v>40875</v>
      </c>
      <c r="J40" s="498"/>
      <c r="K40" s="498"/>
      <c r="L40" s="498"/>
      <c r="M40" s="498"/>
      <c r="N40" s="498">
        <v>52056</v>
      </c>
      <c r="O40" s="498"/>
      <c r="P40" s="498"/>
      <c r="Q40" s="498"/>
      <c r="R40" s="498"/>
      <c r="S40" s="500">
        <v>100</v>
      </c>
      <c r="T40" s="500"/>
      <c r="U40" s="500"/>
      <c r="V40" s="500"/>
      <c r="W40" s="500"/>
      <c r="X40" s="500">
        <v>44</v>
      </c>
      <c r="Y40" s="500"/>
      <c r="Z40" s="500"/>
      <c r="AA40" s="500"/>
      <c r="AB40" s="500"/>
      <c r="AC40" s="500">
        <v>56</v>
      </c>
      <c r="AD40" s="500"/>
      <c r="AE40" s="500"/>
      <c r="AF40" s="500"/>
      <c r="AG40" s="500"/>
      <c r="AH40" s="292"/>
      <c r="AI40" s="298"/>
      <c r="AJ40" s="298"/>
    </row>
    <row r="41" spans="1:34" s="282" customFormat="1" ht="17.25" customHeight="1">
      <c r="A41" s="509">
        <v>17</v>
      </c>
      <c r="B41" s="509"/>
      <c r="C41" s="510"/>
      <c r="D41" s="511">
        <v>95250</v>
      </c>
      <c r="E41" s="498"/>
      <c r="F41" s="498"/>
      <c r="G41" s="498"/>
      <c r="H41" s="498"/>
      <c r="I41" s="498">
        <v>41861</v>
      </c>
      <c r="J41" s="498"/>
      <c r="K41" s="498"/>
      <c r="L41" s="498"/>
      <c r="M41" s="498"/>
      <c r="N41" s="498">
        <v>53389</v>
      </c>
      <c r="O41" s="498"/>
      <c r="P41" s="498"/>
      <c r="Q41" s="498"/>
      <c r="R41" s="498"/>
      <c r="S41" s="500">
        <v>100</v>
      </c>
      <c r="T41" s="500"/>
      <c r="U41" s="500"/>
      <c r="V41" s="500"/>
      <c r="W41" s="500"/>
      <c r="X41" s="500">
        <v>43.9</v>
      </c>
      <c r="Y41" s="500"/>
      <c r="Z41" s="500"/>
      <c r="AA41" s="500"/>
      <c r="AB41" s="500"/>
      <c r="AC41" s="500">
        <v>56.1</v>
      </c>
      <c r="AD41" s="500"/>
      <c r="AE41" s="500"/>
      <c r="AF41" s="500"/>
      <c r="AG41" s="500"/>
      <c r="AH41" s="292"/>
    </row>
    <row r="42" spans="1:34" s="282" customFormat="1" ht="17.25" customHeight="1">
      <c r="A42" s="509">
        <v>18</v>
      </c>
      <c r="B42" s="509"/>
      <c r="C42" s="510"/>
      <c r="D42" s="498">
        <f>I42+N42</f>
        <v>102305</v>
      </c>
      <c r="E42" s="498"/>
      <c r="F42" s="498"/>
      <c r="G42" s="498"/>
      <c r="H42" s="498"/>
      <c r="I42" s="498">
        <v>46541</v>
      </c>
      <c r="J42" s="498"/>
      <c r="K42" s="498"/>
      <c r="L42" s="498"/>
      <c r="M42" s="498"/>
      <c r="N42" s="498">
        <v>55764</v>
      </c>
      <c r="O42" s="498"/>
      <c r="P42" s="498"/>
      <c r="Q42" s="498"/>
      <c r="R42" s="498"/>
      <c r="S42" s="500">
        <f>X42+AC42</f>
        <v>100</v>
      </c>
      <c r="T42" s="500"/>
      <c r="U42" s="500"/>
      <c r="V42" s="500"/>
      <c r="W42" s="500"/>
      <c r="X42" s="500">
        <f>ROUND(I42/D42*100,1)</f>
        <v>45.5</v>
      </c>
      <c r="Y42" s="500"/>
      <c r="Z42" s="500"/>
      <c r="AA42" s="500"/>
      <c r="AB42" s="500"/>
      <c r="AC42" s="500">
        <f>ROUND(N42/D42*100,1)</f>
        <v>54.5</v>
      </c>
      <c r="AD42" s="500"/>
      <c r="AE42" s="500"/>
      <c r="AF42" s="500"/>
      <c r="AG42" s="500"/>
      <c r="AH42" s="292"/>
    </row>
    <row r="43" spans="1:34" s="282" customFormat="1" ht="17.25" customHeight="1">
      <c r="A43" s="516">
        <v>19</v>
      </c>
      <c r="B43" s="516"/>
      <c r="C43" s="517"/>
      <c r="D43" s="476">
        <f>I43+N43</f>
        <v>105244</v>
      </c>
      <c r="E43" s="460"/>
      <c r="F43" s="460"/>
      <c r="G43" s="460"/>
      <c r="H43" s="460"/>
      <c r="I43" s="498">
        <v>50932</v>
      </c>
      <c r="J43" s="498"/>
      <c r="K43" s="498"/>
      <c r="L43" s="498"/>
      <c r="M43" s="498"/>
      <c r="N43" s="498">
        <v>54312</v>
      </c>
      <c r="O43" s="498"/>
      <c r="P43" s="498"/>
      <c r="Q43" s="498"/>
      <c r="R43" s="498"/>
      <c r="S43" s="499">
        <f>X43+AC43</f>
        <v>100</v>
      </c>
      <c r="T43" s="499"/>
      <c r="U43" s="499"/>
      <c r="V43" s="499"/>
      <c r="W43" s="499"/>
      <c r="X43" s="499">
        <f>ROUND(I43/D43*100,1)</f>
        <v>48.4</v>
      </c>
      <c r="Y43" s="499"/>
      <c r="Z43" s="499"/>
      <c r="AA43" s="499"/>
      <c r="AB43" s="499"/>
      <c r="AC43" s="499">
        <f>ROUND(N43/D43*100,1)</f>
        <v>51.6</v>
      </c>
      <c r="AD43" s="499"/>
      <c r="AE43" s="499"/>
      <c r="AF43" s="499"/>
      <c r="AG43" s="499"/>
      <c r="AH43" s="292"/>
    </row>
    <row r="44" spans="1:35" s="282" customFormat="1" ht="17.25" customHeight="1">
      <c r="A44" s="518">
        <v>20</v>
      </c>
      <c r="B44" s="518"/>
      <c r="C44" s="519"/>
      <c r="D44" s="479">
        <f>I44+N44</f>
        <v>108728</v>
      </c>
      <c r="E44" s="477"/>
      <c r="F44" s="477"/>
      <c r="G44" s="477"/>
      <c r="H44" s="477"/>
      <c r="I44" s="515">
        <v>52652</v>
      </c>
      <c r="J44" s="515"/>
      <c r="K44" s="515"/>
      <c r="L44" s="515"/>
      <c r="M44" s="515"/>
      <c r="N44" s="515">
        <v>56076</v>
      </c>
      <c r="O44" s="515"/>
      <c r="P44" s="515"/>
      <c r="Q44" s="515"/>
      <c r="R44" s="515"/>
      <c r="S44" s="547">
        <f>X44+AC44</f>
        <v>100</v>
      </c>
      <c r="T44" s="547"/>
      <c r="U44" s="547"/>
      <c r="V44" s="547"/>
      <c r="W44" s="547"/>
      <c r="X44" s="508">
        <f>ROUND(I44/D44*100,1)</f>
        <v>48.4</v>
      </c>
      <c r="Y44" s="508"/>
      <c r="Z44" s="508"/>
      <c r="AA44" s="508"/>
      <c r="AB44" s="508"/>
      <c r="AC44" s="508">
        <f>ROUND(N44/D44*100,1)</f>
        <v>51.6</v>
      </c>
      <c r="AD44" s="508"/>
      <c r="AE44" s="508"/>
      <c r="AF44" s="508"/>
      <c r="AG44" s="508"/>
      <c r="AH44" s="292"/>
      <c r="AI44" s="299"/>
    </row>
    <row r="45" spans="12:34" s="282" customFormat="1" ht="14.25" customHeight="1">
      <c r="L45" s="296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</row>
    <row r="46" spans="1:34" s="282" customFormat="1" ht="14.25" customHeight="1">
      <c r="A46" s="300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1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</row>
    <row r="47" spans="1:34" s="282" customFormat="1" ht="14.25" customHeight="1" thickBot="1">
      <c r="A47" s="286" t="s">
        <v>208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8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92"/>
    </row>
    <row r="48" spans="1:34" s="282" customFormat="1" ht="18" customHeight="1">
      <c r="A48" s="503" t="s">
        <v>211</v>
      </c>
      <c r="B48" s="503"/>
      <c r="C48" s="503"/>
      <c r="D48" s="502" t="s">
        <v>213</v>
      </c>
      <c r="E48" s="503"/>
      <c r="F48" s="503"/>
      <c r="G48" s="503"/>
      <c r="H48" s="503"/>
      <c r="I48" s="502" t="s">
        <v>205</v>
      </c>
      <c r="J48" s="503"/>
      <c r="K48" s="503"/>
      <c r="L48" s="503"/>
      <c r="M48" s="503"/>
      <c r="N48" s="502" t="s">
        <v>206</v>
      </c>
      <c r="O48" s="503"/>
      <c r="P48" s="503"/>
      <c r="Q48" s="503"/>
      <c r="R48" s="504"/>
      <c r="S48" s="512" t="s">
        <v>414</v>
      </c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292"/>
    </row>
    <row r="49" spans="1:34" s="282" customFormat="1" ht="18" customHeight="1">
      <c r="A49" s="506"/>
      <c r="B49" s="506"/>
      <c r="C49" s="506"/>
      <c r="D49" s="505"/>
      <c r="E49" s="506"/>
      <c r="F49" s="506"/>
      <c r="G49" s="506"/>
      <c r="H49" s="506"/>
      <c r="I49" s="505"/>
      <c r="J49" s="506"/>
      <c r="K49" s="506"/>
      <c r="L49" s="506"/>
      <c r="M49" s="506"/>
      <c r="N49" s="505"/>
      <c r="O49" s="506"/>
      <c r="P49" s="506"/>
      <c r="Q49" s="506"/>
      <c r="R49" s="507"/>
      <c r="S49" s="514" t="s">
        <v>212</v>
      </c>
      <c r="T49" s="514"/>
      <c r="U49" s="514"/>
      <c r="V49" s="514"/>
      <c r="W49" s="514"/>
      <c r="X49" s="514" t="s">
        <v>205</v>
      </c>
      <c r="Y49" s="514"/>
      <c r="Z49" s="514"/>
      <c r="AA49" s="514"/>
      <c r="AB49" s="514"/>
      <c r="AC49" s="525" t="s">
        <v>206</v>
      </c>
      <c r="AD49" s="526"/>
      <c r="AE49" s="526"/>
      <c r="AF49" s="526"/>
      <c r="AG49" s="526"/>
      <c r="AH49" s="292"/>
    </row>
    <row r="50" spans="1:34" s="282" customFormat="1" ht="17.25" customHeight="1">
      <c r="A50" s="523"/>
      <c r="B50" s="523"/>
      <c r="C50" s="524"/>
      <c r="D50" s="532" t="s">
        <v>214</v>
      </c>
      <c r="E50" s="533"/>
      <c r="F50" s="533"/>
      <c r="G50" s="533"/>
      <c r="H50" s="533"/>
      <c r="I50" s="533" t="s">
        <v>214</v>
      </c>
      <c r="J50" s="533"/>
      <c r="K50" s="533"/>
      <c r="L50" s="533"/>
      <c r="M50" s="533"/>
      <c r="N50" s="533" t="s">
        <v>214</v>
      </c>
      <c r="O50" s="533"/>
      <c r="P50" s="533"/>
      <c r="Q50" s="533"/>
      <c r="R50" s="533"/>
      <c r="S50" s="292"/>
      <c r="T50" s="292"/>
      <c r="U50" s="292"/>
      <c r="V50" s="292"/>
      <c r="W50" s="295" t="s">
        <v>229</v>
      </c>
      <c r="X50" s="292"/>
      <c r="Y50" s="292"/>
      <c r="Z50" s="292"/>
      <c r="AA50" s="292"/>
      <c r="AB50" s="295" t="s">
        <v>229</v>
      </c>
      <c r="AC50" s="292"/>
      <c r="AD50" s="292"/>
      <c r="AE50" s="292"/>
      <c r="AF50" s="292"/>
      <c r="AG50" s="295" t="s">
        <v>229</v>
      </c>
      <c r="AH50" s="292"/>
    </row>
    <row r="51" spans="1:34" s="282" customFormat="1" ht="17.25" customHeight="1">
      <c r="A51" s="509" t="s">
        <v>101</v>
      </c>
      <c r="B51" s="509"/>
      <c r="C51" s="510"/>
      <c r="D51" s="511">
        <v>23273084</v>
      </c>
      <c r="E51" s="498"/>
      <c r="F51" s="498"/>
      <c r="G51" s="498"/>
      <c r="H51" s="498"/>
      <c r="I51" s="498">
        <v>9700404</v>
      </c>
      <c r="J51" s="498"/>
      <c r="K51" s="498"/>
      <c r="L51" s="498"/>
      <c r="M51" s="498"/>
      <c r="N51" s="498">
        <v>13572680</v>
      </c>
      <c r="O51" s="498"/>
      <c r="P51" s="498"/>
      <c r="Q51" s="498"/>
      <c r="R51" s="498"/>
      <c r="S51" s="501">
        <v>100</v>
      </c>
      <c r="T51" s="501"/>
      <c r="U51" s="501"/>
      <c r="V51" s="501"/>
      <c r="W51" s="501"/>
      <c r="X51" s="500">
        <v>41.7</v>
      </c>
      <c r="Y51" s="500"/>
      <c r="Z51" s="500"/>
      <c r="AA51" s="500"/>
      <c r="AB51" s="500"/>
      <c r="AC51" s="500">
        <v>58.3</v>
      </c>
      <c r="AD51" s="500"/>
      <c r="AE51" s="500"/>
      <c r="AF51" s="500"/>
      <c r="AG51" s="500"/>
      <c r="AH51" s="302"/>
    </row>
    <row r="52" spans="1:34" s="282" customFormat="1" ht="17.25" customHeight="1">
      <c r="A52" s="509">
        <v>17</v>
      </c>
      <c r="B52" s="509"/>
      <c r="C52" s="510"/>
      <c r="D52" s="511">
        <v>25124233</v>
      </c>
      <c r="E52" s="498"/>
      <c r="F52" s="498"/>
      <c r="G52" s="498"/>
      <c r="H52" s="498"/>
      <c r="I52" s="498">
        <v>10679581</v>
      </c>
      <c r="J52" s="498"/>
      <c r="K52" s="498"/>
      <c r="L52" s="498"/>
      <c r="M52" s="498"/>
      <c r="N52" s="498">
        <v>14444652</v>
      </c>
      <c r="O52" s="498"/>
      <c r="P52" s="498"/>
      <c r="Q52" s="498"/>
      <c r="R52" s="498"/>
      <c r="S52" s="500">
        <v>100</v>
      </c>
      <c r="T52" s="500"/>
      <c r="U52" s="500"/>
      <c r="V52" s="500"/>
      <c r="W52" s="500"/>
      <c r="X52" s="500">
        <v>42.5</v>
      </c>
      <c r="Y52" s="500"/>
      <c r="Z52" s="500"/>
      <c r="AA52" s="500"/>
      <c r="AB52" s="500"/>
      <c r="AC52" s="500">
        <v>57.5</v>
      </c>
      <c r="AD52" s="500"/>
      <c r="AE52" s="500"/>
      <c r="AF52" s="500"/>
      <c r="AG52" s="500"/>
      <c r="AH52" s="302"/>
    </row>
    <row r="53" spans="1:34" s="282" customFormat="1" ht="17.25" customHeight="1">
      <c r="A53" s="509">
        <v>18</v>
      </c>
      <c r="B53" s="509"/>
      <c r="C53" s="510"/>
      <c r="D53" s="511">
        <f>I53+N53+1</f>
        <v>27977627</v>
      </c>
      <c r="E53" s="498"/>
      <c r="F53" s="498"/>
      <c r="G53" s="498"/>
      <c r="H53" s="498"/>
      <c r="I53" s="498">
        <v>12123081</v>
      </c>
      <c r="J53" s="498"/>
      <c r="K53" s="498"/>
      <c r="L53" s="498"/>
      <c r="M53" s="498"/>
      <c r="N53" s="498">
        <v>15854545</v>
      </c>
      <c r="O53" s="498"/>
      <c r="P53" s="498"/>
      <c r="Q53" s="498"/>
      <c r="R53" s="498"/>
      <c r="S53" s="500">
        <v>100</v>
      </c>
      <c r="T53" s="500"/>
      <c r="U53" s="500"/>
      <c r="V53" s="500"/>
      <c r="W53" s="500"/>
      <c r="X53" s="500">
        <f>ROUND(I53/D53*100,1)</f>
        <v>43.3</v>
      </c>
      <c r="Y53" s="500"/>
      <c r="Z53" s="500"/>
      <c r="AA53" s="500"/>
      <c r="AB53" s="500"/>
      <c r="AC53" s="500">
        <f>ROUND(N53/D53*100,1)</f>
        <v>56.7</v>
      </c>
      <c r="AD53" s="500"/>
      <c r="AE53" s="500"/>
      <c r="AF53" s="500"/>
      <c r="AG53" s="500"/>
      <c r="AH53" s="283"/>
    </row>
    <row r="54" spans="1:34" s="282" customFormat="1" ht="17.25" customHeight="1">
      <c r="A54" s="516">
        <v>19</v>
      </c>
      <c r="B54" s="516"/>
      <c r="C54" s="517"/>
      <c r="D54" s="476">
        <f>I54+N54+1</f>
        <v>27062776</v>
      </c>
      <c r="E54" s="460"/>
      <c r="F54" s="460"/>
      <c r="G54" s="460"/>
      <c r="H54" s="460"/>
      <c r="I54" s="498">
        <v>11029646</v>
      </c>
      <c r="J54" s="498"/>
      <c r="K54" s="498"/>
      <c r="L54" s="498"/>
      <c r="M54" s="498"/>
      <c r="N54" s="498">
        <v>16033129</v>
      </c>
      <c r="O54" s="498"/>
      <c r="P54" s="498"/>
      <c r="Q54" s="498"/>
      <c r="R54" s="498"/>
      <c r="S54" s="500">
        <f>X54+AC54</f>
        <v>100</v>
      </c>
      <c r="T54" s="500"/>
      <c r="U54" s="500"/>
      <c r="V54" s="500"/>
      <c r="W54" s="500"/>
      <c r="X54" s="499">
        <f>ROUND(I54/D54*100,1)</f>
        <v>40.8</v>
      </c>
      <c r="Y54" s="499"/>
      <c r="Z54" s="499"/>
      <c r="AA54" s="499"/>
      <c r="AB54" s="499"/>
      <c r="AC54" s="499">
        <f>ROUND(N54/D54*100,1)</f>
        <v>59.2</v>
      </c>
      <c r="AD54" s="499"/>
      <c r="AE54" s="499"/>
      <c r="AF54" s="499"/>
      <c r="AG54" s="499"/>
      <c r="AH54" s="283"/>
    </row>
    <row r="55" spans="1:34" s="282" customFormat="1" ht="17.25" customHeight="1">
      <c r="A55" s="518">
        <v>20</v>
      </c>
      <c r="B55" s="518"/>
      <c r="C55" s="519"/>
      <c r="D55" s="479">
        <f>I55+N55</f>
        <v>27782241</v>
      </c>
      <c r="E55" s="477"/>
      <c r="F55" s="477"/>
      <c r="G55" s="477"/>
      <c r="H55" s="477"/>
      <c r="I55" s="515">
        <v>11188883</v>
      </c>
      <c r="J55" s="515"/>
      <c r="K55" s="515"/>
      <c r="L55" s="515"/>
      <c r="M55" s="515"/>
      <c r="N55" s="515">
        <v>16593358</v>
      </c>
      <c r="O55" s="515"/>
      <c r="P55" s="515"/>
      <c r="Q55" s="515"/>
      <c r="R55" s="515"/>
      <c r="S55" s="508">
        <f>X55+AC55</f>
        <v>100</v>
      </c>
      <c r="T55" s="508"/>
      <c r="U55" s="508"/>
      <c r="V55" s="508"/>
      <c r="W55" s="508"/>
      <c r="X55" s="508">
        <f>ROUND(I55/D55*100,1)</f>
        <v>40.3</v>
      </c>
      <c r="Y55" s="508"/>
      <c r="Z55" s="508"/>
      <c r="AA55" s="508"/>
      <c r="AB55" s="508"/>
      <c r="AC55" s="508">
        <f>ROUND(N55/D55*100,1)</f>
        <v>59.7</v>
      </c>
      <c r="AD55" s="508"/>
      <c r="AE55" s="508"/>
      <c r="AF55" s="508"/>
      <c r="AG55" s="508"/>
      <c r="AH55" s="285"/>
    </row>
    <row r="56" spans="1:34" s="282" customFormat="1" ht="15" customHeight="1">
      <c r="A56" s="303" t="s">
        <v>87</v>
      </c>
      <c r="L56" s="296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</row>
  </sheetData>
  <sheetProtection/>
  <mergeCells count="201">
    <mergeCell ref="AC54:AG54"/>
    <mergeCell ref="X52:AB52"/>
    <mergeCell ref="S52:W52"/>
    <mergeCell ref="AC53:AG53"/>
    <mergeCell ref="S55:W55"/>
    <mergeCell ref="X55:AB55"/>
    <mergeCell ref="AC55:AG55"/>
    <mergeCell ref="X53:AB53"/>
    <mergeCell ref="S53:W53"/>
    <mergeCell ref="S54:W54"/>
    <mergeCell ref="X54:AB54"/>
    <mergeCell ref="A55:C55"/>
    <mergeCell ref="D55:H55"/>
    <mergeCell ref="I55:M55"/>
    <mergeCell ref="N55:R55"/>
    <mergeCell ref="I52:M52"/>
    <mergeCell ref="N52:R52"/>
    <mergeCell ref="A1:AG1"/>
    <mergeCell ref="A53:C53"/>
    <mergeCell ref="D53:H53"/>
    <mergeCell ref="I53:M53"/>
    <mergeCell ref="N53:R53"/>
    <mergeCell ref="A52:C52"/>
    <mergeCell ref="AC49:AG49"/>
    <mergeCell ref="A48:C49"/>
    <mergeCell ref="AC52:AG52"/>
    <mergeCell ref="D52:H52"/>
    <mergeCell ref="AC40:AG40"/>
    <mergeCell ref="X40:AB40"/>
    <mergeCell ref="AC41:AG41"/>
    <mergeCell ref="S41:W41"/>
    <mergeCell ref="X41:AB41"/>
    <mergeCell ref="X42:AB42"/>
    <mergeCell ref="AC42:AG42"/>
    <mergeCell ref="A23:B23"/>
    <mergeCell ref="D44:H44"/>
    <mergeCell ref="A40:C40"/>
    <mergeCell ref="A41:C41"/>
    <mergeCell ref="A42:C42"/>
    <mergeCell ref="A43:C43"/>
    <mergeCell ref="A28:L28"/>
    <mergeCell ref="M28:P28"/>
    <mergeCell ref="Q26:S26"/>
    <mergeCell ref="Q28:S28"/>
    <mergeCell ref="A26:L26"/>
    <mergeCell ref="M26:P26"/>
    <mergeCell ref="A27:B27"/>
    <mergeCell ref="X24:Z24"/>
    <mergeCell ref="X26:Z26"/>
    <mergeCell ref="M24:P24"/>
    <mergeCell ref="A24:L24"/>
    <mergeCell ref="T26:W26"/>
    <mergeCell ref="A25:B25"/>
    <mergeCell ref="T28:W28"/>
    <mergeCell ref="T24:W24"/>
    <mergeCell ref="T10:W10"/>
    <mergeCell ref="T12:W12"/>
    <mergeCell ref="T16:W16"/>
    <mergeCell ref="T18:W18"/>
    <mergeCell ref="T22:W22"/>
    <mergeCell ref="T14:W14"/>
    <mergeCell ref="AA10:AD10"/>
    <mergeCell ref="AE10:AG10"/>
    <mergeCell ref="AA12:AD12"/>
    <mergeCell ref="X28:Z28"/>
    <mergeCell ref="X18:Z18"/>
    <mergeCell ref="X22:Z22"/>
    <mergeCell ref="AE12:AG12"/>
    <mergeCell ref="AA14:AD14"/>
    <mergeCell ref="AE14:AG14"/>
    <mergeCell ref="AA16:AD16"/>
    <mergeCell ref="T3:Z3"/>
    <mergeCell ref="AA3:AG3"/>
    <mergeCell ref="AE4:AG4"/>
    <mergeCell ref="AA8:AD8"/>
    <mergeCell ref="AE8:AG8"/>
    <mergeCell ref="T4:W4"/>
    <mergeCell ref="X4:Z4"/>
    <mergeCell ref="AA4:AD4"/>
    <mergeCell ref="T8:W8"/>
    <mergeCell ref="AA6:AD6"/>
    <mergeCell ref="AE6:AG6"/>
    <mergeCell ref="V5:W5"/>
    <mergeCell ref="X6:Z6"/>
    <mergeCell ref="AF5:AG5"/>
    <mergeCell ref="AC5:AD5"/>
    <mergeCell ref="Y5:Z5"/>
    <mergeCell ref="T6:W6"/>
    <mergeCell ref="A22:L22"/>
    <mergeCell ref="A21:B21"/>
    <mergeCell ref="A20:L20"/>
    <mergeCell ref="M3:S3"/>
    <mergeCell ref="M4:P4"/>
    <mergeCell ref="Q4:S4"/>
    <mergeCell ref="O5:P5"/>
    <mergeCell ref="R5:S5"/>
    <mergeCell ref="Q22:S22"/>
    <mergeCell ref="M22:P22"/>
    <mergeCell ref="A3:L4"/>
    <mergeCell ref="I8:L8"/>
    <mergeCell ref="I10:L10"/>
    <mergeCell ref="I12:L12"/>
    <mergeCell ref="A17:B17"/>
    <mergeCell ref="A19:B19"/>
    <mergeCell ref="A18:L18"/>
    <mergeCell ref="I14:L14"/>
    <mergeCell ref="B6:L6"/>
    <mergeCell ref="A8:G10"/>
    <mergeCell ref="A12:G14"/>
    <mergeCell ref="A15:B15"/>
    <mergeCell ref="A16:L16"/>
    <mergeCell ref="M16:P16"/>
    <mergeCell ref="X20:Z20"/>
    <mergeCell ref="Q20:S20"/>
    <mergeCell ref="M18:P18"/>
    <mergeCell ref="M20:P20"/>
    <mergeCell ref="Q18:S18"/>
    <mergeCell ref="T20:W20"/>
    <mergeCell ref="X16:Z16"/>
    <mergeCell ref="Q24:S24"/>
    <mergeCell ref="Q16:S16"/>
    <mergeCell ref="Q14:S14"/>
    <mergeCell ref="Q8:S8"/>
    <mergeCell ref="Q10:S10"/>
    <mergeCell ref="Q12:S12"/>
    <mergeCell ref="X8:Z8"/>
    <mergeCell ref="X10:Z10"/>
    <mergeCell ref="X12:Z12"/>
    <mergeCell ref="X14:Z14"/>
    <mergeCell ref="M14:P14"/>
    <mergeCell ref="M6:P6"/>
    <mergeCell ref="M8:P8"/>
    <mergeCell ref="M10:P10"/>
    <mergeCell ref="M12:P12"/>
    <mergeCell ref="Q6:S6"/>
    <mergeCell ref="N37:R38"/>
    <mergeCell ref="S37:AG37"/>
    <mergeCell ref="D50:H50"/>
    <mergeCell ref="I50:M50"/>
    <mergeCell ref="N50:R50"/>
    <mergeCell ref="D42:H42"/>
    <mergeCell ref="I42:M42"/>
    <mergeCell ref="N42:R42"/>
    <mergeCell ref="D48:H49"/>
    <mergeCell ref="I48:M49"/>
    <mergeCell ref="AA22:AD22"/>
    <mergeCell ref="AE22:AG22"/>
    <mergeCell ref="AA24:AD24"/>
    <mergeCell ref="AE24:AG24"/>
    <mergeCell ref="AE16:AG16"/>
    <mergeCell ref="AA18:AD18"/>
    <mergeCell ref="AE18:AG18"/>
    <mergeCell ref="AA20:AD20"/>
    <mergeCell ref="AE20:AG20"/>
    <mergeCell ref="AA26:AD26"/>
    <mergeCell ref="AE26:AG26"/>
    <mergeCell ref="AA28:AD28"/>
    <mergeCell ref="A50:C50"/>
    <mergeCell ref="S38:W38"/>
    <mergeCell ref="X38:AB38"/>
    <mergeCell ref="AC38:AG38"/>
    <mergeCell ref="AE28:AG28"/>
    <mergeCell ref="A34:AG34"/>
    <mergeCell ref="A37:C38"/>
    <mergeCell ref="S40:W40"/>
    <mergeCell ref="D37:H38"/>
    <mergeCell ref="I37:M38"/>
    <mergeCell ref="A54:C54"/>
    <mergeCell ref="D54:H54"/>
    <mergeCell ref="I54:M54"/>
    <mergeCell ref="I43:M43"/>
    <mergeCell ref="D43:H43"/>
    <mergeCell ref="A44:C44"/>
    <mergeCell ref="D40:H40"/>
    <mergeCell ref="S48:AG48"/>
    <mergeCell ref="S49:W49"/>
    <mergeCell ref="X49:AB49"/>
    <mergeCell ref="I41:M41"/>
    <mergeCell ref="N41:R41"/>
    <mergeCell ref="N44:R44"/>
    <mergeCell ref="S42:W42"/>
    <mergeCell ref="S44:W44"/>
    <mergeCell ref="I44:M44"/>
    <mergeCell ref="A51:C51"/>
    <mergeCell ref="D51:H51"/>
    <mergeCell ref="I51:M51"/>
    <mergeCell ref="N51:R51"/>
    <mergeCell ref="N54:R54"/>
    <mergeCell ref="I40:M40"/>
    <mergeCell ref="N40:R40"/>
    <mergeCell ref="D41:H41"/>
    <mergeCell ref="N43:R43"/>
    <mergeCell ref="S43:W43"/>
    <mergeCell ref="X43:AB43"/>
    <mergeCell ref="AC51:AG51"/>
    <mergeCell ref="X51:AB51"/>
    <mergeCell ref="S51:W51"/>
    <mergeCell ref="N48:R49"/>
    <mergeCell ref="X44:AB44"/>
    <mergeCell ref="AC44:AG44"/>
    <mergeCell ref="AC43:AG43"/>
  </mergeCells>
  <printOptions/>
  <pageMargins left="0.7874015748031497" right="0" top="0.7874015748031497" bottom="0.1968503937007874" header="0.3937007874015748" footer="0.1968503937007874"/>
  <pageSetup firstPageNumber="121" useFirstPageNumber="1" horizontalDpi="600" verticalDpi="600" orientation="portrait" paperSize="9" r:id="rId2"/>
  <headerFooter alignWithMargins="0">
    <oddHeader xml:space="preserve">&amp;R&amp;"ＭＳ 明朝,標準"&amp;8財政・税務　&amp;P 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85"/>
  <sheetViews>
    <sheetView zoomScalePageLayoutView="0" workbookViewId="0" topLeftCell="A31">
      <selection activeCell="B56" sqref="A1:AR56"/>
    </sheetView>
  </sheetViews>
  <sheetFormatPr defaultColWidth="15.625" defaultRowHeight="13.5"/>
  <cols>
    <col min="1" max="44" width="2.125" style="8" customWidth="1"/>
    <col min="45" max="16384" width="15.625" style="8" customWidth="1"/>
  </cols>
  <sheetData>
    <row r="1" spans="1:42" ht="13.5" customHeight="1">
      <c r="A1" s="431" t="s">
        <v>33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</row>
    <row r="2" spans="1:10" ht="13.5" customHeight="1">
      <c r="A2" s="153"/>
      <c r="B2" s="153"/>
      <c r="D2" s="153"/>
      <c r="E2" s="153"/>
      <c r="F2" s="153"/>
      <c r="G2" s="153"/>
      <c r="H2" s="153"/>
      <c r="J2" s="183"/>
    </row>
    <row r="3" spans="1:16" ht="13.5" customHeight="1" thickBot="1">
      <c r="A3" s="152"/>
      <c r="B3" s="13"/>
      <c r="C3" s="13"/>
      <c r="E3" s="13"/>
      <c r="F3" s="13"/>
      <c r="G3" s="13"/>
      <c r="H3" s="13"/>
      <c r="I3" s="13"/>
      <c r="J3" s="13"/>
      <c r="K3" s="249"/>
      <c r="L3" s="249"/>
      <c r="M3" s="249"/>
      <c r="N3" s="249"/>
      <c r="O3" s="249"/>
      <c r="P3" s="249"/>
    </row>
    <row r="4" spans="1:42" ht="27" customHeight="1">
      <c r="A4" s="458" t="s">
        <v>81</v>
      </c>
      <c r="B4" s="458"/>
      <c r="C4" s="458"/>
      <c r="D4" s="458"/>
      <c r="E4" s="458"/>
      <c r="F4" s="458"/>
      <c r="G4" s="458"/>
      <c r="H4" s="457" t="s">
        <v>82</v>
      </c>
      <c r="I4" s="458"/>
      <c r="J4" s="458"/>
      <c r="K4" s="458"/>
      <c r="L4" s="458"/>
      <c r="M4" s="458"/>
      <c r="N4" s="458"/>
      <c r="O4" s="457" t="s">
        <v>83</v>
      </c>
      <c r="P4" s="458"/>
      <c r="Q4" s="458"/>
      <c r="R4" s="458"/>
      <c r="S4" s="458"/>
      <c r="T4" s="458"/>
      <c r="U4" s="458"/>
      <c r="V4" s="457" t="s">
        <v>84</v>
      </c>
      <c r="W4" s="458"/>
      <c r="X4" s="458"/>
      <c r="Y4" s="458"/>
      <c r="Z4" s="458"/>
      <c r="AA4" s="458"/>
      <c r="AB4" s="570"/>
      <c r="AC4" s="458" t="s">
        <v>85</v>
      </c>
      <c r="AD4" s="458"/>
      <c r="AE4" s="458"/>
      <c r="AF4" s="458"/>
      <c r="AG4" s="458"/>
      <c r="AH4" s="458"/>
      <c r="AI4" s="458"/>
      <c r="AJ4" s="457" t="s">
        <v>86</v>
      </c>
      <c r="AK4" s="458"/>
      <c r="AL4" s="458"/>
      <c r="AM4" s="458"/>
      <c r="AN4" s="458"/>
      <c r="AO4" s="458"/>
      <c r="AP4" s="458"/>
    </row>
    <row r="5" spans="1:42" ht="13.5" customHeight="1">
      <c r="A5" s="304"/>
      <c r="B5" s="304"/>
      <c r="C5" s="304"/>
      <c r="D5" s="304"/>
      <c r="E5" s="304"/>
      <c r="F5" s="304"/>
      <c r="G5" s="305"/>
      <c r="H5" s="19"/>
      <c r="I5" s="19"/>
      <c r="J5" s="19"/>
      <c r="K5" s="159"/>
      <c r="L5" s="569" t="s">
        <v>216</v>
      </c>
      <c r="M5" s="569"/>
      <c r="N5" s="569"/>
      <c r="O5" s="159"/>
      <c r="P5" s="159"/>
      <c r="Q5" s="159"/>
      <c r="R5" s="159"/>
      <c r="S5" s="569" t="s">
        <v>216</v>
      </c>
      <c r="T5" s="569"/>
      <c r="U5" s="569"/>
      <c r="V5" s="159"/>
      <c r="W5" s="159"/>
      <c r="X5" s="159"/>
      <c r="Y5" s="159"/>
      <c r="Z5" s="569" t="s">
        <v>216</v>
      </c>
      <c r="AA5" s="569"/>
      <c r="AB5" s="569"/>
      <c r="AC5" s="159"/>
      <c r="AD5" s="159"/>
      <c r="AE5" s="159"/>
      <c r="AF5" s="159"/>
      <c r="AG5" s="569" t="s">
        <v>216</v>
      </c>
      <c r="AH5" s="569"/>
      <c r="AI5" s="569"/>
      <c r="AJ5" s="159"/>
      <c r="AK5" s="159"/>
      <c r="AL5" s="159"/>
      <c r="AM5" s="159"/>
      <c r="AN5" s="569" t="s">
        <v>216</v>
      </c>
      <c r="AO5" s="569"/>
      <c r="AP5" s="569"/>
    </row>
    <row r="6" spans="1:42" ht="15" customHeight="1">
      <c r="A6" s="466" t="s">
        <v>101</v>
      </c>
      <c r="B6" s="466"/>
      <c r="C6" s="466"/>
      <c r="D6" s="466"/>
      <c r="E6" s="466"/>
      <c r="F6" s="466"/>
      <c r="G6" s="550"/>
      <c r="H6" s="476">
        <v>26153193</v>
      </c>
      <c r="I6" s="460"/>
      <c r="J6" s="460"/>
      <c r="K6" s="460"/>
      <c r="L6" s="460"/>
      <c r="M6" s="460"/>
      <c r="N6" s="460"/>
      <c r="O6" s="460">
        <v>24651046</v>
      </c>
      <c r="P6" s="460"/>
      <c r="Q6" s="460"/>
      <c r="R6" s="460"/>
      <c r="S6" s="460"/>
      <c r="T6" s="460"/>
      <c r="U6" s="460"/>
      <c r="V6" s="460">
        <v>60688</v>
      </c>
      <c r="W6" s="460"/>
      <c r="X6" s="460"/>
      <c r="Y6" s="460"/>
      <c r="Z6" s="460"/>
      <c r="AA6" s="460"/>
      <c r="AB6" s="460"/>
      <c r="AC6" s="460">
        <v>1364506</v>
      </c>
      <c r="AD6" s="460"/>
      <c r="AE6" s="460"/>
      <c r="AF6" s="460"/>
      <c r="AG6" s="460"/>
      <c r="AH6" s="460"/>
      <c r="AI6" s="460"/>
      <c r="AJ6" s="460">
        <v>76953</v>
      </c>
      <c r="AK6" s="460"/>
      <c r="AL6" s="460"/>
      <c r="AM6" s="460"/>
      <c r="AN6" s="460"/>
      <c r="AO6" s="460"/>
      <c r="AP6" s="460"/>
    </row>
    <row r="7" spans="1:42" ht="15" customHeight="1">
      <c r="A7" s="466">
        <v>17</v>
      </c>
      <c r="B7" s="466"/>
      <c r="C7" s="466"/>
      <c r="D7" s="466"/>
      <c r="E7" s="466"/>
      <c r="F7" s="466"/>
      <c r="G7" s="550"/>
      <c r="H7" s="476">
        <v>27781959</v>
      </c>
      <c r="I7" s="460"/>
      <c r="J7" s="460"/>
      <c r="K7" s="460"/>
      <c r="L7" s="460"/>
      <c r="M7" s="460"/>
      <c r="N7" s="460"/>
      <c r="O7" s="460">
        <v>26348277</v>
      </c>
      <c r="P7" s="460"/>
      <c r="Q7" s="460"/>
      <c r="R7" s="460"/>
      <c r="S7" s="460"/>
      <c r="T7" s="460"/>
      <c r="U7" s="460"/>
      <c r="V7" s="460">
        <v>61199</v>
      </c>
      <c r="W7" s="460"/>
      <c r="X7" s="460"/>
      <c r="Y7" s="460"/>
      <c r="Z7" s="460"/>
      <c r="AA7" s="460"/>
      <c r="AB7" s="460"/>
      <c r="AC7" s="460">
        <v>1302797</v>
      </c>
      <c r="AD7" s="460"/>
      <c r="AE7" s="460"/>
      <c r="AF7" s="460"/>
      <c r="AG7" s="460"/>
      <c r="AH7" s="460"/>
      <c r="AI7" s="460"/>
      <c r="AJ7" s="460">
        <v>69686</v>
      </c>
      <c r="AK7" s="460"/>
      <c r="AL7" s="460"/>
      <c r="AM7" s="460"/>
      <c r="AN7" s="460"/>
      <c r="AO7" s="460"/>
      <c r="AP7" s="460"/>
    </row>
    <row r="8" spans="1:42" ht="15" customHeight="1">
      <c r="A8" s="466">
        <v>18</v>
      </c>
      <c r="B8" s="466"/>
      <c r="C8" s="466"/>
      <c r="D8" s="466"/>
      <c r="E8" s="466"/>
      <c r="F8" s="466"/>
      <c r="G8" s="550"/>
      <c r="H8" s="460">
        <f>SUM(O8:AP8)+1</f>
        <v>30442652</v>
      </c>
      <c r="I8" s="460"/>
      <c r="J8" s="460"/>
      <c r="K8" s="460"/>
      <c r="L8" s="460"/>
      <c r="M8" s="460"/>
      <c r="N8" s="460"/>
      <c r="O8" s="460">
        <v>29010935</v>
      </c>
      <c r="P8" s="460"/>
      <c r="Q8" s="460"/>
      <c r="R8" s="460"/>
      <c r="S8" s="460"/>
      <c r="T8" s="460"/>
      <c r="U8" s="460"/>
      <c r="V8" s="460">
        <v>61524</v>
      </c>
      <c r="W8" s="460"/>
      <c r="X8" s="460"/>
      <c r="Y8" s="460"/>
      <c r="Z8" s="460"/>
      <c r="AA8" s="460"/>
      <c r="AB8" s="460"/>
      <c r="AC8" s="460">
        <v>1303940</v>
      </c>
      <c r="AD8" s="460"/>
      <c r="AE8" s="460"/>
      <c r="AF8" s="460"/>
      <c r="AG8" s="460"/>
      <c r="AH8" s="460"/>
      <c r="AI8" s="460"/>
      <c r="AJ8" s="460">
        <v>66252</v>
      </c>
      <c r="AK8" s="460"/>
      <c r="AL8" s="460"/>
      <c r="AM8" s="460"/>
      <c r="AN8" s="460"/>
      <c r="AO8" s="460"/>
      <c r="AP8" s="460"/>
    </row>
    <row r="9" spans="1:42" ht="15" customHeight="1">
      <c r="A9" s="548">
        <v>19</v>
      </c>
      <c r="B9" s="548"/>
      <c r="C9" s="548"/>
      <c r="D9" s="548"/>
      <c r="E9" s="548"/>
      <c r="F9" s="548"/>
      <c r="G9" s="549"/>
      <c r="H9" s="476">
        <f>SUM(O9:AP9)</f>
        <v>29422977</v>
      </c>
      <c r="I9" s="460"/>
      <c r="J9" s="460"/>
      <c r="K9" s="460"/>
      <c r="L9" s="460"/>
      <c r="M9" s="460"/>
      <c r="N9" s="460"/>
      <c r="O9" s="460">
        <v>28027486</v>
      </c>
      <c r="P9" s="460"/>
      <c r="Q9" s="460"/>
      <c r="R9" s="460"/>
      <c r="S9" s="460"/>
      <c r="T9" s="460"/>
      <c r="U9" s="460"/>
      <c r="V9" s="460">
        <v>59144</v>
      </c>
      <c r="W9" s="460"/>
      <c r="X9" s="460"/>
      <c r="Y9" s="460"/>
      <c r="Z9" s="460"/>
      <c r="AA9" s="460"/>
      <c r="AB9" s="460"/>
      <c r="AC9" s="460">
        <v>1277143</v>
      </c>
      <c r="AD9" s="460"/>
      <c r="AE9" s="460"/>
      <c r="AF9" s="460"/>
      <c r="AG9" s="460"/>
      <c r="AH9" s="460"/>
      <c r="AI9" s="460"/>
      <c r="AJ9" s="460">
        <v>59204</v>
      </c>
      <c r="AK9" s="460"/>
      <c r="AL9" s="460"/>
      <c r="AM9" s="460"/>
      <c r="AN9" s="460"/>
      <c r="AO9" s="460"/>
      <c r="AP9" s="460"/>
    </row>
    <row r="10" spans="1:42" ht="15" customHeight="1">
      <c r="A10" s="478">
        <v>20</v>
      </c>
      <c r="B10" s="478"/>
      <c r="C10" s="478"/>
      <c r="D10" s="478"/>
      <c r="E10" s="478"/>
      <c r="F10" s="478"/>
      <c r="G10" s="560"/>
      <c r="H10" s="479">
        <f>SUM(O10:AP10)</f>
        <v>30199563</v>
      </c>
      <c r="I10" s="477"/>
      <c r="J10" s="477"/>
      <c r="K10" s="477"/>
      <c r="L10" s="477"/>
      <c r="M10" s="477"/>
      <c r="N10" s="477"/>
      <c r="O10" s="477">
        <v>28966847</v>
      </c>
      <c r="P10" s="477"/>
      <c r="Q10" s="477"/>
      <c r="R10" s="477"/>
      <c r="S10" s="477"/>
      <c r="T10" s="477"/>
      <c r="U10" s="477"/>
      <c r="V10" s="477">
        <v>58020</v>
      </c>
      <c r="W10" s="477"/>
      <c r="X10" s="477"/>
      <c r="Y10" s="477"/>
      <c r="Z10" s="477"/>
      <c r="AA10" s="477"/>
      <c r="AB10" s="477"/>
      <c r="AC10" s="477">
        <v>1120219</v>
      </c>
      <c r="AD10" s="477"/>
      <c r="AE10" s="477"/>
      <c r="AF10" s="477"/>
      <c r="AG10" s="477"/>
      <c r="AH10" s="477"/>
      <c r="AI10" s="477"/>
      <c r="AJ10" s="477">
        <v>54477</v>
      </c>
      <c r="AK10" s="477"/>
      <c r="AL10" s="477"/>
      <c r="AM10" s="477"/>
      <c r="AN10" s="477"/>
      <c r="AO10" s="477"/>
      <c r="AP10" s="477"/>
    </row>
    <row r="11" spans="1:16" ht="13.5" customHeight="1">
      <c r="A11" s="30" t="s">
        <v>87</v>
      </c>
      <c r="B11" s="31"/>
      <c r="C11" s="31"/>
      <c r="D11" s="31"/>
      <c r="E11" s="19"/>
      <c r="F11" s="19"/>
      <c r="G11" s="19"/>
      <c r="H11" s="19"/>
      <c r="I11" s="25"/>
      <c r="J11" s="25"/>
      <c r="K11" s="159"/>
      <c r="L11" s="34"/>
      <c r="M11" s="25"/>
      <c r="N11" s="25"/>
      <c r="O11" s="159"/>
      <c r="P11" s="34"/>
    </row>
    <row r="12" spans="1:16" ht="13.5" customHeight="1">
      <c r="A12" s="30"/>
      <c r="B12" s="31"/>
      <c r="C12" s="14"/>
      <c r="D12" s="31"/>
      <c r="E12" s="306"/>
      <c r="F12" s="306"/>
      <c r="G12" s="306"/>
      <c r="H12" s="306"/>
      <c r="I12" s="25"/>
      <c r="J12" s="25"/>
      <c r="K12" s="159"/>
      <c r="L12" s="34"/>
      <c r="M12" s="25"/>
      <c r="N12" s="25"/>
      <c r="O12" s="159"/>
      <c r="P12" s="34"/>
    </row>
    <row r="13" spans="1:16" ht="13.5" customHeight="1">
      <c r="A13" s="30"/>
      <c r="B13" s="31"/>
      <c r="C13" s="31"/>
      <c r="D13" s="31"/>
      <c r="E13" s="19"/>
      <c r="F13" s="19"/>
      <c r="G13" s="19"/>
      <c r="H13" s="19"/>
      <c r="I13" s="25"/>
      <c r="J13" s="25"/>
      <c r="K13" s="159"/>
      <c r="L13" s="34"/>
      <c r="M13" s="25"/>
      <c r="N13" s="25"/>
      <c r="O13" s="159"/>
      <c r="P13" s="34"/>
    </row>
    <row r="14" spans="1:16" ht="13.5" customHeight="1">
      <c r="A14" s="14"/>
      <c r="B14" s="31"/>
      <c r="C14" s="14"/>
      <c r="D14" s="31"/>
      <c r="E14" s="306"/>
      <c r="F14" s="306"/>
      <c r="G14" s="306"/>
      <c r="H14" s="306"/>
      <c r="I14" s="25"/>
      <c r="J14" s="25"/>
      <c r="K14" s="159"/>
      <c r="L14" s="34"/>
      <c r="M14" s="25"/>
      <c r="N14" s="25"/>
      <c r="O14" s="159"/>
      <c r="P14" s="34"/>
    </row>
    <row r="15" spans="1:42" ht="13.5" customHeight="1">
      <c r="A15" s="431" t="s">
        <v>34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</row>
    <row r="16" spans="1:16" ht="13.5" customHeight="1">
      <c r="A16" s="31"/>
      <c r="B16" s="31"/>
      <c r="C16" s="14"/>
      <c r="D16" s="31"/>
      <c r="E16" s="306"/>
      <c r="F16" s="306"/>
      <c r="G16" s="306"/>
      <c r="H16" s="306"/>
      <c r="I16" s="25"/>
      <c r="J16" s="25"/>
      <c r="K16" s="159"/>
      <c r="L16" s="34"/>
      <c r="M16" s="25"/>
      <c r="N16" s="25"/>
      <c r="O16" s="159"/>
      <c r="P16" s="34"/>
    </row>
    <row r="17" spans="1:16" ht="13.5" customHeight="1" thickBot="1">
      <c r="A17" s="14"/>
      <c r="B17" s="31"/>
      <c r="C17" s="31"/>
      <c r="D17" s="31"/>
      <c r="E17" s="19"/>
      <c r="F17" s="19"/>
      <c r="G17" s="19"/>
      <c r="H17" s="19"/>
      <c r="I17" s="25"/>
      <c r="J17" s="25"/>
      <c r="K17" s="159"/>
      <c r="L17" s="34"/>
      <c r="M17" s="25"/>
      <c r="N17" s="25"/>
      <c r="O17" s="159"/>
      <c r="P17" s="34"/>
    </row>
    <row r="18" spans="1:42" ht="15" customHeight="1">
      <c r="A18" s="561" t="s">
        <v>88</v>
      </c>
      <c r="B18" s="561"/>
      <c r="C18" s="561"/>
      <c r="D18" s="562"/>
      <c r="E18" s="568" t="s">
        <v>89</v>
      </c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2"/>
      <c r="W18" s="567" t="s">
        <v>35</v>
      </c>
      <c r="X18" s="567"/>
      <c r="Y18" s="567"/>
      <c r="Z18" s="567"/>
      <c r="AA18" s="567"/>
      <c r="AB18" s="567"/>
      <c r="AC18" s="567" t="s">
        <v>36</v>
      </c>
      <c r="AD18" s="567"/>
      <c r="AE18" s="567"/>
      <c r="AF18" s="567"/>
      <c r="AG18" s="561" t="s">
        <v>37</v>
      </c>
      <c r="AH18" s="561"/>
      <c r="AI18" s="561"/>
      <c r="AJ18" s="561"/>
      <c r="AK18" s="562"/>
      <c r="AL18" s="561" t="s">
        <v>38</v>
      </c>
      <c r="AM18" s="561"/>
      <c r="AN18" s="561"/>
      <c r="AO18" s="561"/>
      <c r="AP18" s="561"/>
    </row>
    <row r="19" spans="1:42" ht="27.75" customHeight="1">
      <c r="A19" s="557"/>
      <c r="B19" s="557"/>
      <c r="C19" s="557"/>
      <c r="D19" s="558"/>
      <c r="E19" s="565" t="s">
        <v>90</v>
      </c>
      <c r="F19" s="462"/>
      <c r="G19" s="462"/>
      <c r="H19" s="462"/>
      <c r="I19" s="462"/>
      <c r="J19" s="566"/>
      <c r="K19" s="565" t="s">
        <v>39</v>
      </c>
      <c r="L19" s="462"/>
      <c r="M19" s="462"/>
      <c r="N19" s="462"/>
      <c r="O19" s="462"/>
      <c r="P19" s="566"/>
      <c r="Q19" s="462" t="s">
        <v>91</v>
      </c>
      <c r="R19" s="462"/>
      <c r="S19" s="462"/>
      <c r="T19" s="462"/>
      <c r="U19" s="462"/>
      <c r="V19" s="566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7"/>
      <c r="AH19" s="557"/>
      <c r="AI19" s="557"/>
      <c r="AJ19" s="557"/>
      <c r="AK19" s="558"/>
      <c r="AL19" s="557"/>
      <c r="AM19" s="557"/>
      <c r="AN19" s="557"/>
      <c r="AO19" s="557"/>
      <c r="AP19" s="557"/>
    </row>
    <row r="20" spans="1:42" ht="13.5" customHeight="1">
      <c r="A20" s="31"/>
      <c r="B20" s="31"/>
      <c r="C20" s="14"/>
      <c r="D20" s="307"/>
      <c r="E20" s="306"/>
      <c r="F20" s="306"/>
      <c r="G20" s="306"/>
      <c r="H20" s="306"/>
      <c r="I20" s="551" t="s">
        <v>216</v>
      </c>
      <c r="J20" s="551"/>
      <c r="K20" s="159"/>
      <c r="L20" s="34"/>
      <c r="M20" s="25"/>
      <c r="N20" s="25"/>
      <c r="O20" s="551" t="s">
        <v>216</v>
      </c>
      <c r="P20" s="551"/>
      <c r="U20" s="551" t="s">
        <v>216</v>
      </c>
      <c r="V20" s="551"/>
      <c r="AA20" s="551" t="s">
        <v>216</v>
      </c>
      <c r="AB20" s="551"/>
      <c r="AE20" s="551" t="s">
        <v>216</v>
      </c>
      <c r="AF20" s="551"/>
      <c r="AJ20" s="551" t="s">
        <v>216</v>
      </c>
      <c r="AK20" s="551"/>
      <c r="AO20" s="551" t="s">
        <v>216</v>
      </c>
      <c r="AP20" s="551"/>
    </row>
    <row r="21" spans="1:42" ht="15" customHeight="1">
      <c r="A21" s="466" t="s">
        <v>101</v>
      </c>
      <c r="B21" s="466"/>
      <c r="C21" s="466"/>
      <c r="D21" s="550"/>
      <c r="E21" s="476">
        <v>26153193</v>
      </c>
      <c r="F21" s="460"/>
      <c r="G21" s="460"/>
      <c r="H21" s="460"/>
      <c r="I21" s="460"/>
      <c r="J21" s="460"/>
      <c r="K21" s="460">
        <v>24763628</v>
      </c>
      <c r="L21" s="460"/>
      <c r="M21" s="460"/>
      <c r="N21" s="460"/>
      <c r="O21" s="460"/>
      <c r="P21" s="460"/>
      <c r="Q21" s="460">
        <v>1389565</v>
      </c>
      <c r="R21" s="460"/>
      <c r="S21" s="460"/>
      <c r="T21" s="460"/>
      <c r="U21" s="460"/>
      <c r="V21" s="460"/>
      <c r="W21" s="460">
        <v>24787852</v>
      </c>
      <c r="X21" s="460"/>
      <c r="Y21" s="460"/>
      <c r="Z21" s="460"/>
      <c r="AA21" s="460"/>
      <c r="AB21" s="460"/>
      <c r="AC21" s="460">
        <v>2660</v>
      </c>
      <c r="AD21" s="460"/>
      <c r="AE21" s="460"/>
      <c r="AF21" s="460"/>
      <c r="AG21" s="460">
        <v>131929</v>
      </c>
      <c r="AH21" s="460"/>
      <c r="AI21" s="460"/>
      <c r="AJ21" s="460"/>
      <c r="AK21" s="460"/>
      <c r="AL21" s="460">
        <v>1236072</v>
      </c>
      <c r="AM21" s="460"/>
      <c r="AN21" s="460"/>
      <c r="AO21" s="460"/>
      <c r="AP21" s="460"/>
    </row>
    <row r="22" spans="1:42" ht="15" customHeight="1">
      <c r="A22" s="466">
        <v>17</v>
      </c>
      <c r="B22" s="466"/>
      <c r="C22" s="466"/>
      <c r="D22" s="550"/>
      <c r="E22" s="476">
        <v>27781959</v>
      </c>
      <c r="F22" s="460"/>
      <c r="G22" s="460"/>
      <c r="H22" s="460"/>
      <c r="I22" s="460"/>
      <c r="J22" s="460"/>
      <c r="K22" s="460">
        <v>26546262</v>
      </c>
      <c r="L22" s="460"/>
      <c r="M22" s="460"/>
      <c r="N22" s="460"/>
      <c r="O22" s="460"/>
      <c r="P22" s="460"/>
      <c r="Q22" s="460">
        <v>1235697</v>
      </c>
      <c r="R22" s="460"/>
      <c r="S22" s="460"/>
      <c r="T22" s="460"/>
      <c r="U22" s="460"/>
      <c r="V22" s="460"/>
      <c r="W22" s="460">
        <v>26602193</v>
      </c>
      <c r="X22" s="460"/>
      <c r="Y22" s="460"/>
      <c r="Z22" s="460"/>
      <c r="AA22" s="460"/>
      <c r="AB22" s="460"/>
      <c r="AC22" s="460">
        <v>3337</v>
      </c>
      <c r="AD22" s="460"/>
      <c r="AE22" s="460"/>
      <c r="AF22" s="460"/>
      <c r="AG22" s="460">
        <v>134082</v>
      </c>
      <c r="AH22" s="460"/>
      <c r="AI22" s="460"/>
      <c r="AJ22" s="460"/>
      <c r="AK22" s="460"/>
      <c r="AL22" s="460">
        <v>1049021</v>
      </c>
      <c r="AM22" s="460"/>
      <c r="AN22" s="460"/>
      <c r="AO22" s="460"/>
      <c r="AP22" s="460"/>
    </row>
    <row r="23" spans="1:42" ht="15" customHeight="1">
      <c r="A23" s="466">
        <v>18</v>
      </c>
      <c r="B23" s="466"/>
      <c r="C23" s="466"/>
      <c r="D23" s="550"/>
      <c r="E23" s="460">
        <f>K23+Q23</f>
        <v>30442652</v>
      </c>
      <c r="F23" s="460"/>
      <c r="G23" s="460"/>
      <c r="H23" s="460"/>
      <c r="I23" s="460"/>
      <c r="J23" s="460"/>
      <c r="K23" s="460">
        <v>29397887</v>
      </c>
      <c r="L23" s="460"/>
      <c r="M23" s="460"/>
      <c r="N23" s="460"/>
      <c r="O23" s="460"/>
      <c r="P23" s="460"/>
      <c r="Q23" s="460">
        <v>1044765</v>
      </c>
      <c r="R23" s="460"/>
      <c r="S23" s="460"/>
      <c r="T23" s="460"/>
      <c r="U23" s="460"/>
      <c r="V23" s="460"/>
      <c r="W23" s="460">
        <v>29335911</v>
      </c>
      <c r="X23" s="460"/>
      <c r="Y23" s="460"/>
      <c r="Z23" s="460"/>
      <c r="AA23" s="460"/>
      <c r="AB23" s="460"/>
      <c r="AC23" s="460">
        <v>1629</v>
      </c>
      <c r="AD23" s="460"/>
      <c r="AE23" s="460"/>
      <c r="AF23" s="460"/>
      <c r="AG23" s="460">
        <v>132871</v>
      </c>
      <c r="AH23" s="460"/>
      <c r="AI23" s="460"/>
      <c r="AJ23" s="460"/>
      <c r="AK23" s="460"/>
      <c r="AL23" s="460">
        <v>975499</v>
      </c>
      <c r="AM23" s="460"/>
      <c r="AN23" s="460"/>
      <c r="AO23" s="460"/>
      <c r="AP23" s="460"/>
    </row>
    <row r="24" spans="1:42" ht="15" customHeight="1">
      <c r="A24" s="548">
        <v>19</v>
      </c>
      <c r="B24" s="548"/>
      <c r="C24" s="548"/>
      <c r="D24" s="549"/>
      <c r="E24" s="476">
        <f>K24+Q24</f>
        <v>29422977</v>
      </c>
      <c r="F24" s="460"/>
      <c r="G24" s="460"/>
      <c r="H24" s="460"/>
      <c r="I24" s="460"/>
      <c r="J24" s="460"/>
      <c r="K24" s="460">
        <v>28448860</v>
      </c>
      <c r="L24" s="460"/>
      <c r="M24" s="460"/>
      <c r="N24" s="460"/>
      <c r="O24" s="460"/>
      <c r="P24" s="460"/>
      <c r="Q24" s="460">
        <v>974117</v>
      </c>
      <c r="R24" s="460"/>
      <c r="S24" s="460"/>
      <c r="T24" s="460"/>
      <c r="U24" s="460"/>
      <c r="V24" s="460"/>
      <c r="W24" s="460">
        <v>28246461</v>
      </c>
      <c r="X24" s="460"/>
      <c r="Y24" s="460"/>
      <c r="Z24" s="460"/>
      <c r="AA24" s="460"/>
      <c r="AB24" s="460"/>
      <c r="AC24" s="460">
        <v>2673</v>
      </c>
      <c r="AD24" s="460"/>
      <c r="AE24" s="460"/>
      <c r="AF24" s="460"/>
      <c r="AG24" s="460">
        <v>102170</v>
      </c>
      <c r="AH24" s="460"/>
      <c r="AI24" s="460"/>
      <c r="AJ24" s="460"/>
      <c r="AK24" s="460"/>
      <c r="AL24" s="460">
        <v>1077019</v>
      </c>
      <c r="AM24" s="460"/>
      <c r="AN24" s="460"/>
      <c r="AO24" s="460"/>
      <c r="AP24" s="460"/>
    </row>
    <row r="25" spans="1:42" ht="15" customHeight="1">
      <c r="A25" s="478">
        <v>20</v>
      </c>
      <c r="B25" s="478"/>
      <c r="C25" s="478"/>
      <c r="D25" s="560"/>
      <c r="E25" s="479">
        <f>K25+Q25</f>
        <v>30199563</v>
      </c>
      <c r="F25" s="477"/>
      <c r="G25" s="477"/>
      <c r="H25" s="477"/>
      <c r="I25" s="477"/>
      <c r="J25" s="477"/>
      <c r="K25" s="477">
        <v>29137463</v>
      </c>
      <c r="L25" s="477"/>
      <c r="M25" s="477"/>
      <c r="N25" s="477"/>
      <c r="O25" s="477"/>
      <c r="P25" s="477"/>
      <c r="Q25" s="477">
        <v>1062100</v>
      </c>
      <c r="R25" s="477"/>
      <c r="S25" s="477"/>
      <c r="T25" s="477"/>
      <c r="U25" s="477"/>
      <c r="V25" s="477"/>
      <c r="W25" s="477">
        <v>28845372</v>
      </c>
      <c r="X25" s="477"/>
      <c r="Y25" s="477"/>
      <c r="Z25" s="477"/>
      <c r="AA25" s="477"/>
      <c r="AB25" s="477"/>
      <c r="AC25" s="477">
        <v>2858</v>
      </c>
      <c r="AD25" s="477"/>
      <c r="AE25" s="477"/>
      <c r="AF25" s="477"/>
      <c r="AG25" s="477">
        <v>50485</v>
      </c>
      <c r="AH25" s="477"/>
      <c r="AI25" s="477"/>
      <c r="AJ25" s="477"/>
      <c r="AK25" s="477"/>
      <c r="AL25" s="477">
        <v>1306564</v>
      </c>
      <c r="AM25" s="477"/>
      <c r="AN25" s="477"/>
      <c r="AO25" s="477"/>
      <c r="AP25" s="477"/>
    </row>
    <row r="26" spans="1:16" ht="13.5" customHeight="1">
      <c r="A26" s="30" t="s">
        <v>87</v>
      </c>
      <c r="B26" s="39"/>
      <c r="C26" s="39"/>
      <c r="D26" s="39"/>
      <c r="E26" s="39"/>
      <c r="F26" s="39"/>
      <c r="G26" s="34"/>
      <c r="H26" s="306"/>
      <c r="I26" s="25"/>
      <c r="J26" s="25"/>
      <c r="K26" s="159"/>
      <c r="L26" s="34"/>
      <c r="M26" s="25"/>
      <c r="N26" s="25"/>
      <c r="O26" s="159"/>
      <c r="P26" s="34"/>
    </row>
    <row r="27" spans="1:16" ht="13.5" customHeight="1">
      <c r="A27" s="304"/>
      <c r="G27" s="19"/>
      <c r="H27" s="19"/>
      <c r="I27" s="25"/>
      <c r="J27" s="25"/>
      <c r="K27" s="159"/>
      <c r="L27" s="34"/>
      <c r="M27" s="25"/>
      <c r="N27" s="25"/>
      <c r="O27" s="159"/>
      <c r="P27" s="34"/>
    </row>
    <row r="28" spans="7:16" ht="13.5" customHeight="1">
      <c r="G28" s="306"/>
      <c r="H28" s="306"/>
      <c r="I28" s="25"/>
      <c r="J28" s="25"/>
      <c r="K28" s="159"/>
      <c r="L28" s="34"/>
      <c r="M28" s="25"/>
      <c r="N28" s="25"/>
      <c r="O28" s="159"/>
      <c r="P28" s="34"/>
    </row>
    <row r="29" spans="1:37" ht="13.5" customHeight="1">
      <c r="A29" s="431" t="s">
        <v>92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</row>
    <row r="30" spans="7:16" ht="13.5" customHeight="1">
      <c r="G30" s="159"/>
      <c r="H30" s="37"/>
      <c r="I30" s="18"/>
      <c r="J30" s="18"/>
      <c r="K30" s="159"/>
      <c r="L30" s="37"/>
      <c r="M30" s="18"/>
      <c r="N30" s="18"/>
      <c r="O30" s="159"/>
      <c r="P30" s="37"/>
    </row>
    <row r="31" spans="1:13" ht="13.5" customHeight="1" thickBot="1">
      <c r="A31" s="31"/>
      <c r="B31" s="52"/>
      <c r="C31" s="52"/>
      <c r="D31" s="31"/>
      <c r="E31" s="25"/>
      <c r="F31" s="19"/>
      <c r="I31" s="25"/>
      <c r="J31" s="52"/>
      <c r="K31" s="23"/>
      <c r="L31" s="23"/>
      <c r="M31" s="68"/>
    </row>
    <row r="32" spans="1:37" ht="15" customHeight="1">
      <c r="A32" s="561" t="s">
        <v>40</v>
      </c>
      <c r="B32" s="561"/>
      <c r="C32" s="561"/>
      <c r="D32" s="562"/>
      <c r="E32" s="561" t="s">
        <v>41</v>
      </c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1"/>
    </row>
    <row r="33" spans="1:37" ht="15" customHeight="1">
      <c r="A33" s="466"/>
      <c r="B33" s="466"/>
      <c r="C33" s="466"/>
      <c r="D33" s="550"/>
      <c r="E33" s="563" t="s">
        <v>42</v>
      </c>
      <c r="F33" s="563"/>
      <c r="G33" s="563"/>
      <c r="H33" s="565" t="s">
        <v>43</v>
      </c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566"/>
      <c r="T33" s="565" t="s">
        <v>44</v>
      </c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566"/>
      <c r="AF33" s="553" t="s">
        <v>93</v>
      </c>
      <c r="AG33" s="554"/>
      <c r="AH33" s="555"/>
      <c r="AI33" s="553" t="s">
        <v>94</v>
      </c>
      <c r="AJ33" s="554"/>
      <c r="AK33" s="554"/>
    </row>
    <row r="34" spans="1:37" ht="15" customHeight="1">
      <c r="A34" s="466"/>
      <c r="B34" s="466"/>
      <c r="C34" s="466"/>
      <c r="D34" s="550"/>
      <c r="E34" s="564"/>
      <c r="F34" s="564"/>
      <c r="G34" s="564"/>
      <c r="H34" s="553" t="s">
        <v>95</v>
      </c>
      <c r="I34" s="554"/>
      <c r="J34" s="555"/>
      <c r="K34" s="553" t="s">
        <v>96</v>
      </c>
      <c r="L34" s="554"/>
      <c r="M34" s="555"/>
      <c r="N34" s="553" t="s">
        <v>97</v>
      </c>
      <c r="O34" s="554"/>
      <c r="P34" s="555"/>
      <c r="Q34" s="553" t="s">
        <v>45</v>
      </c>
      <c r="R34" s="554"/>
      <c r="S34" s="555"/>
      <c r="T34" s="553" t="s">
        <v>46</v>
      </c>
      <c r="U34" s="554"/>
      <c r="V34" s="555"/>
      <c r="W34" s="553" t="s">
        <v>47</v>
      </c>
      <c r="X34" s="554"/>
      <c r="Y34" s="555"/>
      <c r="Z34" s="556" t="s">
        <v>48</v>
      </c>
      <c r="AA34" s="557"/>
      <c r="AB34" s="557"/>
      <c r="AC34" s="557"/>
      <c r="AD34" s="557"/>
      <c r="AE34" s="558"/>
      <c r="AF34" s="572"/>
      <c r="AG34" s="466"/>
      <c r="AH34" s="550"/>
      <c r="AI34" s="572"/>
      <c r="AJ34" s="466"/>
      <c r="AK34" s="466"/>
    </row>
    <row r="35" spans="1:37" ht="15" customHeight="1">
      <c r="A35" s="557"/>
      <c r="B35" s="557"/>
      <c r="C35" s="557"/>
      <c r="D35" s="558"/>
      <c r="E35" s="559"/>
      <c r="F35" s="559"/>
      <c r="G35" s="559"/>
      <c r="H35" s="556"/>
      <c r="I35" s="557"/>
      <c r="J35" s="558"/>
      <c r="K35" s="556"/>
      <c r="L35" s="557"/>
      <c r="M35" s="558"/>
      <c r="N35" s="556"/>
      <c r="O35" s="557"/>
      <c r="P35" s="558"/>
      <c r="Q35" s="556"/>
      <c r="R35" s="557"/>
      <c r="S35" s="558"/>
      <c r="T35" s="556"/>
      <c r="U35" s="557"/>
      <c r="V35" s="558"/>
      <c r="W35" s="556"/>
      <c r="X35" s="557"/>
      <c r="Y35" s="558"/>
      <c r="Z35" s="559" t="s">
        <v>49</v>
      </c>
      <c r="AA35" s="559"/>
      <c r="AB35" s="559"/>
      <c r="AC35" s="559" t="s">
        <v>50</v>
      </c>
      <c r="AD35" s="559"/>
      <c r="AE35" s="559"/>
      <c r="AF35" s="556"/>
      <c r="AG35" s="557"/>
      <c r="AH35" s="558"/>
      <c r="AI35" s="556"/>
      <c r="AJ35" s="557"/>
      <c r="AK35" s="557"/>
    </row>
    <row r="36" spans="1:10" ht="7.5" customHeight="1">
      <c r="A36" s="31"/>
      <c r="D36" s="309"/>
      <c r="E36" s="31"/>
      <c r="F36" s="31"/>
      <c r="G36" s="31"/>
      <c r="H36" s="31"/>
      <c r="I36" s="31"/>
      <c r="J36" s="31"/>
    </row>
    <row r="37" spans="1:37" ht="15" customHeight="1">
      <c r="A37" s="466" t="s">
        <v>102</v>
      </c>
      <c r="B37" s="466"/>
      <c r="C37" s="466"/>
      <c r="D37" s="550"/>
      <c r="E37" s="476">
        <v>20808</v>
      </c>
      <c r="F37" s="460"/>
      <c r="G37" s="460"/>
      <c r="H37" s="460">
        <v>8488</v>
      </c>
      <c r="I37" s="460"/>
      <c r="J37" s="460"/>
      <c r="K37" s="460">
        <v>1251</v>
      </c>
      <c r="L37" s="460"/>
      <c r="M37" s="460"/>
      <c r="N37" s="460">
        <v>1576</v>
      </c>
      <c r="O37" s="460"/>
      <c r="P37" s="460"/>
      <c r="Q37" s="552">
        <v>27</v>
      </c>
      <c r="R37" s="552"/>
      <c r="S37" s="552"/>
      <c r="T37" s="460">
        <v>2857</v>
      </c>
      <c r="U37" s="460"/>
      <c r="V37" s="460"/>
      <c r="W37" s="552">
        <v>4</v>
      </c>
      <c r="X37" s="552"/>
      <c r="Y37" s="552"/>
      <c r="Z37" s="460">
        <v>1261</v>
      </c>
      <c r="AA37" s="460"/>
      <c r="AB37" s="460"/>
      <c r="AC37" s="460">
        <v>2664</v>
      </c>
      <c r="AD37" s="460"/>
      <c r="AE37" s="460"/>
      <c r="AF37" s="460">
        <v>2100</v>
      </c>
      <c r="AG37" s="460"/>
      <c r="AH37" s="460"/>
      <c r="AI37" s="552">
        <v>580</v>
      </c>
      <c r="AJ37" s="552"/>
      <c r="AK37" s="552"/>
    </row>
    <row r="38" spans="1:37" ht="15" customHeight="1">
      <c r="A38" s="466">
        <v>18</v>
      </c>
      <c r="B38" s="466"/>
      <c r="C38" s="466"/>
      <c r="D38" s="550"/>
      <c r="E38" s="476">
        <v>20546</v>
      </c>
      <c r="F38" s="460"/>
      <c r="G38" s="460"/>
      <c r="H38" s="460">
        <v>8079</v>
      </c>
      <c r="I38" s="460"/>
      <c r="J38" s="460"/>
      <c r="K38" s="460">
        <v>1179</v>
      </c>
      <c r="L38" s="460"/>
      <c r="M38" s="460"/>
      <c r="N38" s="460">
        <v>1628</v>
      </c>
      <c r="O38" s="460"/>
      <c r="P38" s="460"/>
      <c r="Q38" s="552">
        <v>43</v>
      </c>
      <c r="R38" s="552"/>
      <c r="S38" s="552"/>
      <c r="T38" s="460">
        <v>2911</v>
      </c>
      <c r="U38" s="460"/>
      <c r="V38" s="460"/>
      <c r="W38" s="552">
        <v>3</v>
      </c>
      <c r="X38" s="552"/>
      <c r="Y38" s="552"/>
      <c r="Z38" s="460">
        <v>1397</v>
      </c>
      <c r="AA38" s="460"/>
      <c r="AB38" s="460"/>
      <c r="AC38" s="460">
        <v>2630</v>
      </c>
      <c r="AD38" s="460"/>
      <c r="AE38" s="460"/>
      <c r="AF38" s="460">
        <v>2119</v>
      </c>
      <c r="AG38" s="460"/>
      <c r="AH38" s="460"/>
      <c r="AI38" s="552">
        <v>557</v>
      </c>
      <c r="AJ38" s="552"/>
      <c r="AK38" s="552"/>
    </row>
    <row r="39" spans="1:37" ht="15" customHeight="1">
      <c r="A39" s="466">
        <v>19</v>
      </c>
      <c r="B39" s="466"/>
      <c r="C39" s="466"/>
      <c r="D39" s="550"/>
      <c r="E39" s="460">
        <f>SUM(H39:AK39)</f>
        <v>20318</v>
      </c>
      <c r="F39" s="460"/>
      <c r="G39" s="460"/>
      <c r="H39" s="460">
        <v>7825</v>
      </c>
      <c r="I39" s="460"/>
      <c r="J39" s="460"/>
      <c r="K39" s="460">
        <v>1283</v>
      </c>
      <c r="L39" s="460"/>
      <c r="M39" s="460"/>
      <c r="N39" s="460">
        <v>1646</v>
      </c>
      <c r="O39" s="460"/>
      <c r="P39" s="460"/>
      <c r="Q39" s="552">
        <v>53</v>
      </c>
      <c r="R39" s="552"/>
      <c r="S39" s="552"/>
      <c r="T39" s="460">
        <v>2865</v>
      </c>
      <c r="U39" s="460"/>
      <c r="V39" s="460"/>
      <c r="W39" s="552">
        <v>3</v>
      </c>
      <c r="X39" s="552"/>
      <c r="Y39" s="552"/>
      <c r="Z39" s="460">
        <v>1420</v>
      </c>
      <c r="AA39" s="460"/>
      <c r="AB39" s="460"/>
      <c r="AC39" s="460">
        <v>2573</v>
      </c>
      <c r="AD39" s="460"/>
      <c r="AE39" s="460"/>
      <c r="AF39" s="460">
        <v>2113</v>
      </c>
      <c r="AG39" s="460"/>
      <c r="AH39" s="460"/>
      <c r="AI39" s="552">
        <v>537</v>
      </c>
      <c r="AJ39" s="552"/>
      <c r="AK39" s="552"/>
    </row>
    <row r="40" spans="1:37" ht="15" customHeight="1">
      <c r="A40" s="548">
        <v>20</v>
      </c>
      <c r="B40" s="548"/>
      <c r="C40" s="548"/>
      <c r="D40" s="549"/>
      <c r="E40" s="476">
        <f>SUM(H40:AK40)</f>
        <v>19785</v>
      </c>
      <c r="F40" s="460"/>
      <c r="G40" s="460"/>
      <c r="H40" s="460">
        <v>7558</v>
      </c>
      <c r="I40" s="460"/>
      <c r="J40" s="460"/>
      <c r="K40" s="460">
        <v>1233</v>
      </c>
      <c r="L40" s="460"/>
      <c r="M40" s="460"/>
      <c r="N40" s="460">
        <v>1647</v>
      </c>
      <c r="O40" s="460"/>
      <c r="P40" s="460"/>
      <c r="Q40" s="552">
        <v>59</v>
      </c>
      <c r="R40" s="552"/>
      <c r="S40" s="552"/>
      <c r="T40" s="460">
        <v>2762</v>
      </c>
      <c r="U40" s="460"/>
      <c r="V40" s="460"/>
      <c r="W40" s="552">
        <v>3</v>
      </c>
      <c r="X40" s="552"/>
      <c r="Y40" s="552"/>
      <c r="Z40" s="460">
        <v>1461</v>
      </c>
      <c r="AA40" s="460"/>
      <c r="AB40" s="460"/>
      <c r="AC40" s="460">
        <v>2507</v>
      </c>
      <c r="AD40" s="460"/>
      <c r="AE40" s="460"/>
      <c r="AF40" s="460">
        <v>2055</v>
      </c>
      <c r="AG40" s="460"/>
      <c r="AH40" s="460"/>
      <c r="AI40" s="552">
        <v>500</v>
      </c>
      <c r="AJ40" s="552"/>
      <c r="AK40" s="552"/>
    </row>
    <row r="41" spans="1:37" ht="15" customHeight="1">
      <c r="A41" s="478">
        <v>21</v>
      </c>
      <c r="B41" s="478"/>
      <c r="C41" s="478"/>
      <c r="D41" s="560"/>
      <c r="E41" s="479">
        <f>SUM(H41:AK41)</f>
        <v>19086</v>
      </c>
      <c r="F41" s="477"/>
      <c r="G41" s="477"/>
      <c r="H41" s="477">
        <v>7098</v>
      </c>
      <c r="I41" s="477"/>
      <c r="J41" s="477"/>
      <c r="K41" s="477">
        <v>1209</v>
      </c>
      <c r="L41" s="477"/>
      <c r="M41" s="477"/>
      <c r="N41" s="477">
        <v>1646</v>
      </c>
      <c r="O41" s="477"/>
      <c r="P41" s="477"/>
      <c r="Q41" s="573">
        <v>68</v>
      </c>
      <c r="R41" s="573"/>
      <c r="S41" s="573"/>
      <c r="T41" s="477">
        <v>2592</v>
      </c>
      <c r="U41" s="477"/>
      <c r="V41" s="477"/>
      <c r="W41" s="573">
        <v>3</v>
      </c>
      <c r="X41" s="573"/>
      <c r="Y41" s="573"/>
      <c r="Z41" s="477">
        <v>1593</v>
      </c>
      <c r="AA41" s="477"/>
      <c r="AB41" s="477"/>
      <c r="AC41" s="477">
        <v>2421</v>
      </c>
      <c r="AD41" s="477"/>
      <c r="AE41" s="477"/>
      <c r="AF41" s="477">
        <v>1995</v>
      </c>
      <c r="AG41" s="477"/>
      <c r="AH41" s="477"/>
      <c r="AI41" s="573">
        <v>461</v>
      </c>
      <c r="AJ41" s="573"/>
      <c r="AK41" s="573"/>
    </row>
    <row r="42" ht="13.5" customHeight="1"/>
    <row r="43" ht="13.5" customHeight="1"/>
    <row r="44" spans="1:33" ht="13.5" customHeight="1" thickBot="1">
      <c r="A44" s="310" t="s">
        <v>51</v>
      </c>
      <c r="B44" s="14"/>
      <c r="C44" s="14"/>
      <c r="E44" s="25"/>
      <c r="F44" s="226"/>
      <c r="G44" s="25"/>
      <c r="H44" s="226"/>
      <c r="AB44" s="311"/>
      <c r="AC44" s="311"/>
      <c r="AD44" s="311"/>
      <c r="AE44" s="311"/>
      <c r="AF44" s="311"/>
      <c r="AG44" s="311"/>
    </row>
    <row r="45" spans="1:33" ht="15" customHeight="1">
      <c r="A45" s="458" t="s">
        <v>98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</row>
    <row r="46" spans="1:33" ht="15" customHeight="1">
      <c r="A46" s="555" t="s">
        <v>42</v>
      </c>
      <c r="B46" s="563"/>
      <c r="C46" s="563"/>
      <c r="D46" s="565" t="s">
        <v>43</v>
      </c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566"/>
      <c r="P46" s="565" t="s">
        <v>44</v>
      </c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566"/>
      <c r="AB46" s="553" t="s">
        <v>93</v>
      </c>
      <c r="AC46" s="554"/>
      <c r="AD46" s="555"/>
      <c r="AE46" s="553" t="s">
        <v>94</v>
      </c>
      <c r="AF46" s="554"/>
      <c r="AG46" s="554"/>
    </row>
    <row r="47" spans="1:33" ht="15" customHeight="1">
      <c r="A47" s="550"/>
      <c r="B47" s="564"/>
      <c r="C47" s="564"/>
      <c r="D47" s="553" t="s">
        <v>95</v>
      </c>
      <c r="E47" s="554"/>
      <c r="F47" s="555"/>
      <c r="G47" s="553" t="s">
        <v>96</v>
      </c>
      <c r="H47" s="554"/>
      <c r="I47" s="555"/>
      <c r="J47" s="553" t="s">
        <v>97</v>
      </c>
      <c r="K47" s="554"/>
      <c r="L47" s="555"/>
      <c r="M47" s="553" t="s">
        <v>45</v>
      </c>
      <c r="N47" s="554"/>
      <c r="O47" s="555"/>
      <c r="P47" s="553" t="s">
        <v>46</v>
      </c>
      <c r="Q47" s="554"/>
      <c r="R47" s="555"/>
      <c r="S47" s="553" t="s">
        <v>47</v>
      </c>
      <c r="T47" s="554"/>
      <c r="U47" s="555"/>
      <c r="V47" s="556" t="s">
        <v>48</v>
      </c>
      <c r="W47" s="557"/>
      <c r="X47" s="557"/>
      <c r="Y47" s="557"/>
      <c r="Z47" s="557"/>
      <c r="AA47" s="558"/>
      <c r="AB47" s="572"/>
      <c r="AC47" s="466"/>
      <c r="AD47" s="550"/>
      <c r="AE47" s="572"/>
      <c r="AF47" s="466"/>
      <c r="AG47" s="466"/>
    </row>
    <row r="48" spans="1:33" ht="15" customHeight="1">
      <c r="A48" s="558"/>
      <c r="B48" s="559"/>
      <c r="C48" s="559"/>
      <c r="D48" s="556"/>
      <c r="E48" s="557"/>
      <c r="F48" s="558"/>
      <c r="G48" s="556"/>
      <c r="H48" s="557"/>
      <c r="I48" s="558"/>
      <c r="J48" s="556"/>
      <c r="K48" s="557"/>
      <c r="L48" s="558"/>
      <c r="M48" s="556"/>
      <c r="N48" s="557"/>
      <c r="O48" s="558"/>
      <c r="P48" s="556"/>
      <c r="Q48" s="557"/>
      <c r="R48" s="558"/>
      <c r="S48" s="556"/>
      <c r="T48" s="557"/>
      <c r="U48" s="558"/>
      <c r="V48" s="559" t="s">
        <v>49</v>
      </c>
      <c r="W48" s="559"/>
      <c r="X48" s="559"/>
      <c r="Y48" s="559" t="s">
        <v>50</v>
      </c>
      <c r="Z48" s="559"/>
      <c r="AA48" s="559"/>
      <c r="AB48" s="556"/>
      <c r="AC48" s="557"/>
      <c r="AD48" s="558"/>
      <c r="AE48" s="556"/>
      <c r="AF48" s="557"/>
      <c r="AG48" s="557"/>
    </row>
    <row r="49" spans="1:6" ht="7.5" customHeight="1">
      <c r="A49" s="31"/>
      <c r="B49" s="31"/>
      <c r="C49" s="31"/>
      <c r="D49" s="31"/>
      <c r="E49" s="31"/>
      <c r="F49" s="31"/>
    </row>
    <row r="50" spans="1:33" ht="15" customHeight="1">
      <c r="A50" s="460">
        <v>20974</v>
      </c>
      <c r="B50" s="460"/>
      <c r="C50" s="460"/>
      <c r="D50" s="460">
        <v>8535</v>
      </c>
      <c r="E50" s="460"/>
      <c r="F50" s="460"/>
      <c r="G50" s="460">
        <v>1253</v>
      </c>
      <c r="H50" s="460"/>
      <c r="I50" s="460"/>
      <c r="J50" s="460">
        <v>1577</v>
      </c>
      <c r="K50" s="460"/>
      <c r="L50" s="460"/>
      <c r="M50" s="552">
        <v>27</v>
      </c>
      <c r="N50" s="552"/>
      <c r="O50" s="552"/>
      <c r="P50" s="460">
        <v>2866</v>
      </c>
      <c r="Q50" s="460"/>
      <c r="R50" s="460"/>
      <c r="S50" s="552">
        <v>4</v>
      </c>
      <c r="T50" s="552"/>
      <c r="U50" s="552"/>
      <c r="V50" s="460">
        <v>1270</v>
      </c>
      <c r="W50" s="460"/>
      <c r="X50" s="460"/>
      <c r="Y50" s="460">
        <v>2721</v>
      </c>
      <c r="Z50" s="460"/>
      <c r="AA50" s="460"/>
      <c r="AB50" s="460">
        <v>2137</v>
      </c>
      <c r="AC50" s="460"/>
      <c r="AD50" s="460"/>
      <c r="AE50" s="552">
        <v>584</v>
      </c>
      <c r="AF50" s="552"/>
      <c r="AG50" s="552"/>
    </row>
    <row r="51" spans="1:33" ht="15" customHeight="1">
      <c r="A51" s="460">
        <v>20982</v>
      </c>
      <c r="B51" s="460"/>
      <c r="C51" s="460"/>
      <c r="D51" s="460">
        <v>8355</v>
      </c>
      <c r="E51" s="460"/>
      <c r="F51" s="460"/>
      <c r="G51" s="460">
        <v>1200</v>
      </c>
      <c r="H51" s="460"/>
      <c r="I51" s="460"/>
      <c r="J51" s="460">
        <v>1640</v>
      </c>
      <c r="K51" s="460"/>
      <c r="L51" s="460"/>
      <c r="M51" s="552">
        <v>43</v>
      </c>
      <c r="N51" s="552"/>
      <c r="O51" s="552"/>
      <c r="P51" s="460">
        <v>2929</v>
      </c>
      <c r="Q51" s="460"/>
      <c r="R51" s="460"/>
      <c r="S51" s="552">
        <v>3</v>
      </c>
      <c r="T51" s="552"/>
      <c r="U51" s="552"/>
      <c r="V51" s="460">
        <v>1405</v>
      </c>
      <c r="W51" s="460"/>
      <c r="X51" s="460"/>
      <c r="Y51" s="460">
        <v>2686</v>
      </c>
      <c r="Z51" s="460"/>
      <c r="AA51" s="460"/>
      <c r="AB51" s="460">
        <v>2160</v>
      </c>
      <c r="AC51" s="460"/>
      <c r="AD51" s="460"/>
      <c r="AE51" s="552">
        <v>561</v>
      </c>
      <c r="AF51" s="552"/>
      <c r="AG51" s="552"/>
    </row>
    <row r="52" spans="1:33" ht="15" customHeight="1">
      <c r="A52" s="460">
        <f>SUM(D52:AG52)</f>
        <v>20839</v>
      </c>
      <c r="B52" s="460"/>
      <c r="C52" s="460"/>
      <c r="D52" s="460">
        <v>8142</v>
      </c>
      <c r="E52" s="460"/>
      <c r="F52" s="460"/>
      <c r="G52" s="460">
        <v>1312</v>
      </c>
      <c r="H52" s="460"/>
      <c r="I52" s="460"/>
      <c r="J52" s="460">
        <v>1661</v>
      </c>
      <c r="K52" s="460"/>
      <c r="L52" s="460"/>
      <c r="M52" s="552">
        <v>53</v>
      </c>
      <c r="N52" s="552"/>
      <c r="O52" s="552"/>
      <c r="P52" s="460">
        <v>2887</v>
      </c>
      <c r="Q52" s="460"/>
      <c r="R52" s="460"/>
      <c r="S52" s="552">
        <v>3</v>
      </c>
      <c r="T52" s="552"/>
      <c r="U52" s="552"/>
      <c r="V52" s="460">
        <v>1429</v>
      </c>
      <c r="W52" s="460"/>
      <c r="X52" s="460"/>
      <c r="Y52" s="460">
        <v>2635</v>
      </c>
      <c r="Z52" s="460"/>
      <c r="AA52" s="460"/>
      <c r="AB52" s="460">
        <v>2174</v>
      </c>
      <c r="AC52" s="460"/>
      <c r="AD52" s="460"/>
      <c r="AE52" s="552">
        <v>543</v>
      </c>
      <c r="AF52" s="552"/>
      <c r="AG52" s="552"/>
    </row>
    <row r="53" spans="1:33" ht="15" customHeight="1">
      <c r="A53" s="460">
        <f>SUM(D53:AG53)</f>
        <v>20082</v>
      </c>
      <c r="B53" s="460"/>
      <c r="C53" s="460"/>
      <c r="D53" s="460">
        <v>7680</v>
      </c>
      <c r="E53" s="460"/>
      <c r="F53" s="460"/>
      <c r="G53" s="460">
        <v>1244</v>
      </c>
      <c r="H53" s="460"/>
      <c r="I53" s="460"/>
      <c r="J53" s="460">
        <v>1652</v>
      </c>
      <c r="K53" s="460"/>
      <c r="L53" s="460"/>
      <c r="M53" s="552">
        <v>60</v>
      </c>
      <c r="N53" s="552"/>
      <c r="O53" s="552"/>
      <c r="P53" s="460">
        <v>2781</v>
      </c>
      <c r="Q53" s="460"/>
      <c r="R53" s="460"/>
      <c r="S53" s="552">
        <v>3</v>
      </c>
      <c r="T53" s="552"/>
      <c r="U53" s="552"/>
      <c r="V53" s="460">
        <v>1470</v>
      </c>
      <c r="W53" s="460"/>
      <c r="X53" s="460"/>
      <c r="Y53" s="460">
        <v>2561</v>
      </c>
      <c r="Z53" s="460"/>
      <c r="AA53" s="460"/>
      <c r="AB53" s="460">
        <v>2122</v>
      </c>
      <c r="AC53" s="460"/>
      <c r="AD53" s="460"/>
      <c r="AE53" s="552">
        <v>509</v>
      </c>
      <c r="AF53" s="552"/>
      <c r="AG53" s="552"/>
    </row>
    <row r="54" spans="1:33" ht="15" customHeight="1">
      <c r="A54" s="477">
        <f>SUM(D54:AG54)</f>
        <v>19315</v>
      </c>
      <c r="B54" s="477"/>
      <c r="C54" s="477"/>
      <c r="D54" s="477">
        <v>7163</v>
      </c>
      <c r="E54" s="477"/>
      <c r="F54" s="477"/>
      <c r="G54" s="477">
        <v>1213</v>
      </c>
      <c r="H54" s="477"/>
      <c r="I54" s="477"/>
      <c r="J54" s="477">
        <v>1651</v>
      </c>
      <c r="K54" s="477"/>
      <c r="L54" s="477"/>
      <c r="M54" s="573">
        <v>70</v>
      </c>
      <c r="N54" s="573"/>
      <c r="O54" s="573"/>
      <c r="P54" s="477">
        <v>2614</v>
      </c>
      <c r="Q54" s="477"/>
      <c r="R54" s="477"/>
      <c r="S54" s="573">
        <v>3</v>
      </c>
      <c r="T54" s="573"/>
      <c r="U54" s="573"/>
      <c r="V54" s="477">
        <v>1603</v>
      </c>
      <c r="W54" s="477"/>
      <c r="X54" s="477"/>
      <c r="Y54" s="477">
        <v>2476</v>
      </c>
      <c r="Z54" s="477"/>
      <c r="AA54" s="477"/>
      <c r="AB54" s="477">
        <v>2055</v>
      </c>
      <c r="AC54" s="477"/>
      <c r="AD54" s="477"/>
      <c r="AE54" s="573">
        <v>467</v>
      </c>
      <c r="AF54" s="573"/>
      <c r="AG54" s="573"/>
    </row>
    <row r="55" spans="1:33" ht="13.5" customHeight="1">
      <c r="A55" s="30" t="s">
        <v>87</v>
      </c>
      <c r="M55" s="68"/>
      <c r="AB55" s="571" t="s">
        <v>99</v>
      </c>
      <c r="AC55" s="571"/>
      <c r="AD55" s="571"/>
      <c r="AE55" s="571"/>
      <c r="AF55" s="571"/>
      <c r="AG55" s="571"/>
    </row>
    <row r="56" ht="13.5" customHeight="1">
      <c r="M56" s="68"/>
    </row>
    <row r="57" spans="1:13" ht="13.5" customHeight="1">
      <c r="A57" s="84"/>
      <c r="B57" s="84"/>
      <c r="C57" s="83"/>
      <c r="D57" s="83"/>
      <c r="E57" s="83"/>
      <c r="F57" s="183"/>
      <c r="H57" s="136"/>
      <c r="I57" s="136"/>
      <c r="J57" s="136"/>
      <c r="K57" s="136"/>
      <c r="L57" s="23"/>
      <c r="M57" s="68"/>
    </row>
    <row r="58" spans="1:13" ht="13.5" customHeight="1">
      <c r="A58" s="84"/>
      <c r="B58" s="84"/>
      <c r="C58" s="83"/>
      <c r="D58" s="83"/>
      <c r="E58" s="83"/>
      <c r="F58" s="183"/>
      <c r="H58" s="136"/>
      <c r="I58" s="136"/>
      <c r="J58" s="136"/>
      <c r="K58" s="136"/>
      <c r="L58" s="23"/>
      <c r="M58" s="68"/>
    </row>
    <row r="59" spans="1:10" ht="13.5" customHeight="1">
      <c r="A59" s="35"/>
      <c r="B59" s="84"/>
      <c r="C59" s="14"/>
      <c r="D59" s="31"/>
      <c r="E59" s="136"/>
      <c r="F59" s="183"/>
      <c r="I59" s="23"/>
      <c r="J59" s="13"/>
    </row>
    <row r="60" spans="2:11" ht="13.5" customHeight="1">
      <c r="B60" s="304"/>
      <c r="C60" s="304"/>
      <c r="D60" s="304"/>
      <c r="E60" s="304"/>
      <c r="F60" s="304"/>
      <c r="G60" s="304"/>
      <c r="H60" s="304"/>
      <c r="I60" s="304"/>
      <c r="J60" s="304"/>
      <c r="K60" s="304"/>
    </row>
    <row r="61" spans="2:11" ht="13.5" customHeight="1">
      <c r="B61" s="304"/>
      <c r="C61" s="304"/>
      <c r="D61" s="304"/>
      <c r="E61" s="304"/>
      <c r="F61" s="304"/>
      <c r="G61" s="304"/>
      <c r="H61" s="304"/>
      <c r="I61" s="304"/>
      <c r="J61" s="94"/>
      <c r="K61" s="94"/>
    </row>
    <row r="62" spans="1:11" ht="13.5" customHeight="1">
      <c r="A62" s="304"/>
      <c r="B62" s="304"/>
      <c r="C62" s="304"/>
      <c r="D62" s="304"/>
      <c r="E62" s="304"/>
      <c r="F62" s="304"/>
      <c r="G62" s="304"/>
      <c r="H62" s="304"/>
      <c r="I62" s="304"/>
      <c r="J62" s="94"/>
      <c r="K62" s="94"/>
    </row>
    <row r="63" spans="1:11" ht="13.5" customHeight="1">
      <c r="A63" s="304"/>
      <c r="B63" s="304"/>
      <c r="C63" s="304"/>
      <c r="D63" s="304"/>
      <c r="E63" s="304"/>
      <c r="F63" s="304"/>
      <c r="G63" s="304"/>
      <c r="H63" s="304"/>
      <c r="I63" s="304"/>
      <c r="J63" s="94"/>
      <c r="K63" s="94"/>
    </row>
    <row r="64" spans="1:11" ht="13.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1:11" ht="13.5" customHeight="1">
      <c r="A65" s="39"/>
      <c r="B65" s="39"/>
      <c r="C65" s="39"/>
      <c r="D65" s="39"/>
      <c r="E65" s="312"/>
      <c r="F65" s="39"/>
      <c r="G65" s="312"/>
      <c r="H65" s="39"/>
      <c r="I65" s="39"/>
      <c r="J65" s="39"/>
      <c r="K65" s="312"/>
    </row>
    <row r="66" ht="13.5" customHeight="1"/>
    <row r="67" ht="13.5" customHeight="1"/>
    <row r="68" ht="12" customHeight="1"/>
    <row r="69" ht="12" customHeight="1"/>
    <row r="70" spans="1:10" ht="12" customHeight="1">
      <c r="A70" s="31"/>
      <c r="B70" s="31"/>
      <c r="C70" s="31"/>
      <c r="D70" s="31"/>
      <c r="E70" s="19"/>
      <c r="F70" s="19"/>
      <c r="I70" s="25"/>
      <c r="J70" s="13"/>
    </row>
    <row r="71" ht="12" customHeight="1"/>
    <row r="72" ht="12" customHeight="1"/>
    <row r="73" ht="12" customHeight="1"/>
    <row r="74" ht="13.5" customHeight="1"/>
    <row r="75" ht="13.5" customHeight="1"/>
    <row r="76" ht="13.5" customHeight="1"/>
    <row r="77" ht="13.5" customHeight="1"/>
    <row r="78" ht="11.25" customHeight="1"/>
    <row r="79" ht="11.25" customHeight="1"/>
    <row r="80" ht="11.25" customHeight="1"/>
    <row r="81" spans="1:6" ht="11.25" customHeight="1">
      <c r="A81" s="31"/>
      <c r="B81" s="31"/>
      <c r="C81" s="31"/>
      <c r="D81" s="31"/>
      <c r="E81" s="22"/>
      <c r="F81" s="80"/>
    </row>
    <row r="82" spans="1:6" ht="11.25" customHeight="1">
      <c r="A82" s="14"/>
      <c r="B82" s="14"/>
      <c r="C82" s="14"/>
      <c r="D82" s="31"/>
      <c r="E82" s="24"/>
      <c r="F82" s="22"/>
    </row>
    <row r="83" spans="3:6" ht="11.25" customHeight="1">
      <c r="C83" s="14"/>
      <c r="D83" s="31"/>
      <c r="E83" s="24"/>
      <c r="F83" s="80"/>
    </row>
    <row r="84" spans="1:2" ht="11.25" customHeight="1">
      <c r="A84" s="187"/>
      <c r="B84" s="187"/>
    </row>
    <row r="85" spans="1:2" ht="11.25" customHeight="1">
      <c r="A85" s="187"/>
      <c r="B85" s="187"/>
    </row>
    <row r="86" ht="11.25" customHeight="1"/>
  </sheetData>
  <sheetProtection/>
  <mergeCells count="247">
    <mergeCell ref="A52:C52"/>
    <mergeCell ref="D52:F52"/>
    <mergeCell ref="G50:I50"/>
    <mergeCell ref="G51:I51"/>
    <mergeCell ref="G52:I52"/>
    <mergeCell ref="A50:C50"/>
    <mergeCell ref="A51:C51"/>
    <mergeCell ref="D50:F50"/>
    <mergeCell ref="D51:F51"/>
    <mergeCell ref="M50:O50"/>
    <mergeCell ref="M51:O51"/>
    <mergeCell ref="M52:O52"/>
    <mergeCell ref="J50:L50"/>
    <mergeCell ref="J51:L51"/>
    <mergeCell ref="J52:L52"/>
    <mergeCell ref="S50:U50"/>
    <mergeCell ref="S51:U51"/>
    <mergeCell ref="S52:U52"/>
    <mergeCell ref="P50:R50"/>
    <mergeCell ref="P51:R51"/>
    <mergeCell ref="P52:R52"/>
    <mergeCell ref="Y51:AA51"/>
    <mergeCell ref="Y52:AA52"/>
    <mergeCell ref="Y53:AA53"/>
    <mergeCell ref="V50:X50"/>
    <mergeCell ref="V51:X51"/>
    <mergeCell ref="V52:X52"/>
    <mergeCell ref="V53:X53"/>
    <mergeCell ref="AE50:AG50"/>
    <mergeCell ref="AE51:AG51"/>
    <mergeCell ref="AE52:AG52"/>
    <mergeCell ref="AE53:AG53"/>
    <mergeCell ref="AB50:AD50"/>
    <mergeCell ref="AB51:AD51"/>
    <mergeCell ref="AB52:AD52"/>
    <mergeCell ref="AB53:AD53"/>
    <mergeCell ref="P54:R54"/>
    <mergeCell ref="S54:U54"/>
    <mergeCell ref="V54:X54"/>
    <mergeCell ref="A54:C54"/>
    <mergeCell ref="D54:F54"/>
    <mergeCell ref="G54:I54"/>
    <mergeCell ref="J54:L54"/>
    <mergeCell ref="Y54:AA54"/>
    <mergeCell ref="AB54:AD54"/>
    <mergeCell ref="AE54:AG54"/>
    <mergeCell ref="A45:AG45"/>
    <mergeCell ref="A46:C48"/>
    <mergeCell ref="D46:O46"/>
    <mergeCell ref="P46:AA46"/>
    <mergeCell ref="AB46:AD48"/>
    <mergeCell ref="AE46:AG48"/>
    <mergeCell ref="M54:O54"/>
    <mergeCell ref="D47:F48"/>
    <mergeCell ref="G47:I48"/>
    <mergeCell ref="J47:L48"/>
    <mergeCell ref="Q34:S35"/>
    <mergeCell ref="Q37:S37"/>
    <mergeCell ref="Q38:S38"/>
    <mergeCell ref="Q39:S39"/>
    <mergeCell ref="N37:P37"/>
    <mergeCell ref="M47:O48"/>
    <mergeCell ref="P47:R48"/>
    <mergeCell ref="AI37:AK37"/>
    <mergeCell ref="AI38:AK38"/>
    <mergeCell ref="AI39:AK39"/>
    <mergeCell ref="AF37:AH37"/>
    <mergeCell ref="AF39:AH39"/>
    <mergeCell ref="AC37:AE37"/>
    <mergeCell ref="AC39:AE39"/>
    <mergeCell ref="T41:V41"/>
    <mergeCell ref="W41:Y41"/>
    <mergeCell ref="Z41:AB41"/>
    <mergeCell ref="AC41:AE41"/>
    <mergeCell ref="AF41:AH41"/>
    <mergeCell ref="AI41:AK41"/>
    <mergeCell ref="W40:Y40"/>
    <mergeCell ref="AC40:AE40"/>
    <mergeCell ref="Z40:AB40"/>
    <mergeCell ref="Z39:AB39"/>
    <mergeCell ref="AL25:AP25"/>
    <mergeCell ref="E41:G41"/>
    <mergeCell ref="H41:J41"/>
    <mergeCell ref="K41:M41"/>
    <mergeCell ref="N41:P41"/>
    <mergeCell ref="Q41:S41"/>
    <mergeCell ref="AG24:AK24"/>
    <mergeCell ref="AC22:AF22"/>
    <mergeCell ref="W23:AB23"/>
    <mergeCell ref="AC23:AF23"/>
    <mergeCell ref="AF40:AH40"/>
    <mergeCell ref="Q40:S40"/>
    <mergeCell ref="T37:V37"/>
    <mergeCell ref="T38:V38"/>
    <mergeCell ref="T39:V39"/>
    <mergeCell ref="W39:Y39"/>
    <mergeCell ref="AL22:AP22"/>
    <mergeCell ref="AL21:AP21"/>
    <mergeCell ref="W22:AB22"/>
    <mergeCell ref="AG21:AK21"/>
    <mergeCell ref="K40:M40"/>
    <mergeCell ref="N40:P40"/>
    <mergeCell ref="AG22:AK22"/>
    <mergeCell ref="W25:AB25"/>
    <mergeCell ref="AG23:AK23"/>
    <mergeCell ref="AG25:AK25"/>
    <mergeCell ref="AB55:AG55"/>
    <mergeCell ref="AC35:AE35"/>
    <mergeCell ref="AF33:AH35"/>
    <mergeCell ref="AI33:AK35"/>
    <mergeCell ref="Z35:AB35"/>
    <mergeCell ref="Z37:AB37"/>
    <mergeCell ref="Z38:AB38"/>
    <mergeCell ref="AF38:AH38"/>
    <mergeCell ref="AC38:AE38"/>
    <mergeCell ref="AI40:AK40"/>
    <mergeCell ref="K22:P22"/>
    <mergeCell ref="Q21:V21"/>
    <mergeCell ref="Q22:V22"/>
    <mergeCell ref="A22:D22"/>
    <mergeCell ref="A21:D21"/>
    <mergeCell ref="E22:J22"/>
    <mergeCell ref="K21:P21"/>
    <mergeCell ref="E21:J21"/>
    <mergeCell ref="AJ8:AP8"/>
    <mergeCell ref="W21:AB21"/>
    <mergeCell ref="AC7:AI7"/>
    <mergeCell ref="AC8:AI8"/>
    <mergeCell ref="AJ10:AP10"/>
    <mergeCell ref="AC21:AF21"/>
    <mergeCell ref="AL18:AP19"/>
    <mergeCell ref="AC9:AI9"/>
    <mergeCell ref="AJ9:AP9"/>
    <mergeCell ref="H7:N7"/>
    <mergeCell ref="O7:U7"/>
    <mergeCell ref="AN5:AP5"/>
    <mergeCell ref="O6:U6"/>
    <mergeCell ref="V6:AB6"/>
    <mergeCell ref="AJ6:AP6"/>
    <mergeCell ref="AC6:AI6"/>
    <mergeCell ref="AJ7:AP7"/>
    <mergeCell ref="V4:AB4"/>
    <mergeCell ref="AJ4:AP4"/>
    <mergeCell ref="AG5:AI5"/>
    <mergeCell ref="H4:N4"/>
    <mergeCell ref="O4:U4"/>
    <mergeCell ref="H6:N6"/>
    <mergeCell ref="V7:AB7"/>
    <mergeCell ref="E19:J19"/>
    <mergeCell ref="K19:P19"/>
    <mergeCell ref="A1:AP1"/>
    <mergeCell ref="A4:G4"/>
    <mergeCell ref="A6:G6"/>
    <mergeCell ref="S5:U5"/>
    <mergeCell ref="L5:N5"/>
    <mergeCell ref="Z5:AB5"/>
    <mergeCell ref="AC4:AI4"/>
    <mergeCell ref="Q19:V19"/>
    <mergeCell ref="I20:J20"/>
    <mergeCell ref="O20:P20"/>
    <mergeCell ref="A7:G7"/>
    <mergeCell ref="A18:D19"/>
    <mergeCell ref="U20:V20"/>
    <mergeCell ref="H8:N8"/>
    <mergeCell ref="O8:U8"/>
    <mergeCell ref="V8:AB8"/>
    <mergeCell ref="W18:AB19"/>
    <mergeCell ref="H9:N9"/>
    <mergeCell ref="O9:U9"/>
    <mergeCell ref="V9:AB9"/>
    <mergeCell ref="V10:AB10"/>
    <mergeCell ref="AG18:AK19"/>
    <mergeCell ref="AO20:AP20"/>
    <mergeCell ref="AE20:AF20"/>
    <mergeCell ref="AC18:AF19"/>
    <mergeCell ref="E18:V18"/>
    <mergeCell ref="AA20:AB20"/>
    <mergeCell ref="A53:C53"/>
    <mergeCell ref="D53:F53"/>
    <mergeCell ref="G53:I53"/>
    <mergeCell ref="J53:L53"/>
    <mergeCell ref="A8:G8"/>
    <mergeCell ref="AC10:AI10"/>
    <mergeCell ref="A10:G10"/>
    <mergeCell ref="O10:U10"/>
    <mergeCell ref="H10:N10"/>
    <mergeCell ref="A9:G9"/>
    <mergeCell ref="W37:Y37"/>
    <mergeCell ref="W38:Y38"/>
    <mergeCell ref="AC24:AF24"/>
    <mergeCell ref="Q25:V25"/>
    <mergeCell ref="W34:Y35"/>
    <mergeCell ref="AC25:AF25"/>
    <mergeCell ref="W24:AB24"/>
    <mergeCell ref="H33:S33"/>
    <mergeCell ref="T33:AE33"/>
    <mergeCell ref="H34:J35"/>
    <mergeCell ref="T34:V35"/>
    <mergeCell ref="A29:AK29"/>
    <mergeCell ref="A32:D35"/>
    <mergeCell ref="E25:J25"/>
    <mergeCell ref="A25:D25"/>
    <mergeCell ref="E32:AK32"/>
    <mergeCell ref="K34:M35"/>
    <mergeCell ref="N34:P35"/>
    <mergeCell ref="E33:G35"/>
    <mergeCell ref="Z34:AE34"/>
    <mergeCell ref="E39:G39"/>
    <mergeCell ref="K37:M37"/>
    <mergeCell ref="H37:J37"/>
    <mergeCell ref="K25:P25"/>
    <mergeCell ref="N38:P38"/>
    <mergeCell ref="N39:P39"/>
    <mergeCell ref="H38:J38"/>
    <mergeCell ref="H39:J39"/>
    <mergeCell ref="K38:M38"/>
    <mergeCell ref="K39:M39"/>
    <mergeCell ref="M53:O53"/>
    <mergeCell ref="P53:R53"/>
    <mergeCell ref="A41:D41"/>
    <mergeCell ref="E37:G37"/>
    <mergeCell ref="A40:D40"/>
    <mergeCell ref="E40:G40"/>
    <mergeCell ref="A38:D38"/>
    <mergeCell ref="A37:D37"/>
    <mergeCell ref="A39:D39"/>
    <mergeCell ref="E38:G38"/>
    <mergeCell ref="AL23:AP23"/>
    <mergeCell ref="AJ20:AK20"/>
    <mergeCell ref="S53:U53"/>
    <mergeCell ref="H40:J40"/>
    <mergeCell ref="T40:V40"/>
    <mergeCell ref="S47:U48"/>
    <mergeCell ref="V47:AA47"/>
    <mergeCell ref="V48:X48"/>
    <mergeCell ref="Y48:AA48"/>
    <mergeCell ref="Y50:AA50"/>
    <mergeCell ref="A15:AP15"/>
    <mergeCell ref="AL24:AP24"/>
    <mergeCell ref="A24:D24"/>
    <mergeCell ref="E24:J24"/>
    <mergeCell ref="K24:P24"/>
    <mergeCell ref="Q24:V24"/>
    <mergeCell ref="K23:P23"/>
    <mergeCell ref="Q23:V23"/>
    <mergeCell ref="A23:D23"/>
    <mergeCell ref="E23:J23"/>
  </mergeCells>
  <printOptions/>
  <pageMargins left="0.7874015748031497" right="0.3937007874015748" top="0.7874015748031497" bottom="0.1968503937007874" header="0.3937007874015748" footer="0.1968503937007874"/>
  <pageSetup firstPageNumber="122" useFirstPageNumber="1" horizontalDpi="600" verticalDpi="600" orientation="portrait" paperSize="9" r:id="rId1"/>
  <headerFooter alignWithMargins="0">
    <oddHeader xml:space="preserve">&amp;L&amp;"ＭＳ 明朝,標準"&amp;8&amp;P　財政・税務&amp;R&amp;"ＭＳ 明朝,標準"&amp;8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selection activeCell="Q11" sqref="Q11"/>
    </sheetView>
  </sheetViews>
  <sheetFormatPr defaultColWidth="15.625" defaultRowHeight="13.5"/>
  <cols>
    <col min="1" max="1" width="0.875" style="8" customWidth="1"/>
    <col min="2" max="2" width="8.625" style="8" customWidth="1"/>
    <col min="3" max="3" width="0.875" style="8" customWidth="1"/>
    <col min="4" max="12" width="8.625" style="8" customWidth="1"/>
    <col min="13" max="13" width="6.375" style="8" customWidth="1"/>
    <col min="14" max="14" width="9.375" style="8" customWidth="1"/>
    <col min="15" max="15" width="8.375" style="8" customWidth="1"/>
    <col min="16" max="16" width="4.125" style="8" customWidth="1"/>
    <col min="17" max="17" width="18.25390625" style="8" customWidth="1"/>
    <col min="18" max="18" width="13.875" style="8" customWidth="1"/>
    <col min="19" max="16384" width="15.625" style="8" customWidth="1"/>
  </cols>
  <sheetData>
    <row r="1" spans="1:16" ht="14.25">
      <c r="A1" s="431" t="s">
        <v>100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3"/>
      <c r="N1" s="3"/>
      <c r="O1" s="3"/>
      <c r="P1" s="3"/>
    </row>
    <row r="2" spans="2:16" ht="14.25">
      <c r="B2" s="313"/>
      <c r="C2" s="31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2" ht="13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7" ht="18" customHeight="1">
      <c r="A4" s="314"/>
      <c r="B4" s="561" t="s">
        <v>52</v>
      </c>
      <c r="C4" s="206"/>
      <c r="D4" s="457" t="s">
        <v>53</v>
      </c>
      <c r="E4" s="458"/>
      <c r="F4" s="570"/>
      <c r="G4" s="457" t="s">
        <v>54</v>
      </c>
      <c r="H4" s="458"/>
      <c r="I4" s="570"/>
      <c r="J4" s="457" t="s">
        <v>55</v>
      </c>
      <c r="K4" s="458"/>
      <c r="L4" s="458"/>
      <c r="Q4" s="19"/>
    </row>
    <row r="5" spans="2:17" ht="18" customHeight="1">
      <c r="B5" s="557"/>
      <c r="C5" s="251"/>
      <c r="D5" s="308" t="s">
        <v>102</v>
      </c>
      <c r="E5" s="308" t="s">
        <v>125</v>
      </c>
      <c r="F5" s="308" t="s">
        <v>31</v>
      </c>
      <c r="G5" s="308" t="s">
        <v>102</v>
      </c>
      <c r="H5" s="308" t="s">
        <v>125</v>
      </c>
      <c r="I5" s="308" t="s">
        <v>31</v>
      </c>
      <c r="J5" s="308" t="s">
        <v>102</v>
      </c>
      <c r="K5" s="308" t="s">
        <v>125</v>
      </c>
      <c r="L5" s="308" t="s">
        <v>31</v>
      </c>
      <c r="M5" s="49"/>
      <c r="N5" s="13"/>
      <c r="O5" s="13"/>
      <c r="P5" s="49"/>
      <c r="Q5" s="19"/>
    </row>
    <row r="6" spans="2:17" ht="18" customHeight="1">
      <c r="B6" s="148"/>
      <c r="C6" s="315"/>
      <c r="D6" s="51" t="s">
        <v>56</v>
      </c>
      <c r="E6" s="51" t="s">
        <v>56</v>
      </c>
      <c r="F6" s="51" t="s">
        <v>56</v>
      </c>
      <c r="G6" s="51" t="s">
        <v>57</v>
      </c>
      <c r="H6" s="51" t="s">
        <v>57</v>
      </c>
      <c r="I6" s="51" t="s">
        <v>57</v>
      </c>
      <c r="J6" s="51" t="s">
        <v>57</v>
      </c>
      <c r="K6" s="51" t="s">
        <v>57</v>
      </c>
      <c r="L6" s="51" t="s">
        <v>57</v>
      </c>
      <c r="M6" s="49"/>
      <c r="N6" s="13"/>
      <c r="O6" s="13"/>
      <c r="P6" s="49"/>
      <c r="Q6" s="53"/>
    </row>
    <row r="7" spans="1:17" ht="18" customHeight="1">
      <c r="A7" s="18"/>
      <c r="B7" s="5" t="s">
        <v>167</v>
      </c>
      <c r="C7" s="67"/>
      <c r="D7" s="56">
        <v>1019339</v>
      </c>
      <c r="E7" s="56">
        <v>1138542</v>
      </c>
      <c r="F7" s="56">
        <f>SUM(F10:F36)</f>
        <v>1414202</v>
      </c>
      <c r="G7" s="316" t="s">
        <v>148</v>
      </c>
      <c r="H7" s="316" t="s">
        <v>148</v>
      </c>
      <c r="I7" s="316" t="s">
        <v>148</v>
      </c>
      <c r="J7" s="316" t="s">
        <v>148</v>
      </c>
      <c r="K7" s="316" t="s">
        <v>148</v>
      </c>
      <c r="L7" s="316" t="s">
        <v>148</v>
      </c>
      <c r="M7" s="51"/>
      <c r="N7" s="52"/>
      <c r="O7" s="13"/>
      <c r="P7" s="49"/>
      <c r="Q7" s="53"/>
    </row>
    <row r="8" spans="1:17" ht="18" customHeight="1">
      <c r="A8" s="18"/>
      <c r="B8" s="5" t="s">
        <v>103</v>
      </c>
      <c r="C8" s="67"/>
      <c r="D8" s="316" t="s">
        <v>148</v>
      </c>
      <c r="E8" s="316" t="s">
        <v>148</v>
      </c>
      <c r="F8" s="316" t="s">
        <v>148</v>
      </c>
      <c r="G8" s="56">
        <v>120068</v>
      </c>
      <c r="H8" s="56">
        <v>132883</v>
      </c>
      <c r="I8" s="56">
        <v>163440</v>
      </c>
      <c r="J8" s="56">
        <v>245832</v>
      </c>
      <c r="K8" s="56">
        <v>269734</v>
      </c>
      <c r="L8" s="56">
        <v>329376</v>
      </c>
      <c r="M8" s="51"/>
      <c r="N8" s="52"/>
      <c r="O8" s="13"/>
      <c r="P8" s="49"/>
      <c r="Q8" s="53"/>
    </row>
    <row r="9" spans="1:17" ht="18" customHeight="1">
      <c r="A9" s="20"/>
      <c r="B9" s="4"/>
      <c r="C9" s="58"/>
      <c r="D9" s="317"/>
      <c r="E9" s="317"/>
      <c r="F9" s="317"/>
      <c r="G9" s="61"/>
      <c r="H9" s="61"/>
      <c r="I9" s="61"/>
      <c r="J9" s="61"/>
      <c r="K9" s="61"/>
      <c r="L9" s="61"/>
      <c r="M9" s="56"/>
      <c r="N9" s="13"/>
      <c r="O9" s="20"/>
      <c r="P9" s="57"/>
      <c r="Q9" s="53"/>
    </row>
    <row r="10" spans="1:17" ht="18" customHeight="1">
      <c r="A10" s="21"/>
      <c r="B10" s="4" t="s">
        <v>58</v>
      </c>
      <c r="C10" s="58"/>
      <c r="D10" s="59">
        <v>14849</v>
      </c>
      <c r="E10" s="59">
        <v>16664</v>
      </c>
      <c r="F10" s="59">
        <v>18581</v>
      </c>
      <c r="G10" s="59">
        <v>355429</v>
      </c>
      <c r="H10" s="59">
        <v>386411</v>
      </c>
      <c r="I10" s="59">
        <v>422761</v>
      </c>
      <c r="J10" s="59">
        <v>715000</v>
      </c>
      <c r="K10" s="59">
        <v>758919</v>
      </c>
      <c r="L10" s="59">
        <v>821721</v>
      </c>
      <c r="M10" s="51"/>
      <c r="N10" s="52"/>
      <c r="O10" s="19"/>
      <c r="P10" s="51"/>
      <c r="Q10" s="53"/>
    </row>
    <row r="11" spans="1:17" ht="18" customHeight="1">
      <c r="A11" s="23"/>
      <c r="B11" s="4" t="s">
        <v>59</v>
      </c>
      <c r="C11" s="58"/>
      <c r="D11" s="59">
        <v>19250</v>
      </c>
      <c r="E11" s="59">
        <v>22592</v>
      </c>
      <c r="F11" s="59">
        <v>27926</v>
      </c>
      <c r="G11" s="59">
        <v>195629</v>
      </c>
      <c r="H11" s="59">
        <v>218926</v>
      </c>
      <c r="I11" s="59">
        <v>263915</v>
      </c>
      <c r="J11" s="59">
        <v>343892</v>
      </c>
      <c r="K11" s="59">
        <v>381169</v>
      </c>
      <c r="L11" s="59">
        <v>456355</v>
      </c>
      <c r="M11" s="56"/>
      <c r="N11" s="13"/>
      <c r="O11" s="20"/>
      <c r="P11" s="57"/>
      <c r="Q11" s="53"/>
    </row>
    <row r="12" spans="1:17" ht="18" customHeight="1">
      <c r="A12" s="19"/>
      <c r="B12" s="4" t="s">
        <v>60</v>
      </c>
      <c r="C12" s="58"/>
      <c r="D12" s="59">
        <v>71640</v>
      </c>
      <c r="E12" s="59">
        <v>81815</v>
      </c>
      <c r="F12" s="59">
        <v>91211</v>
      </c>
      <c r="G12" s="59">
        <v>385452</v>
      </c>
      <c r="H12" s="59">
        <v>417068</v>
      </c>
      <c r="I12" s="59">
        <v>441550</v>
      </c>
      <c r="J12" s="59">
        <v>690384</v>
      </c>
      <c r="K12" s="59">
        <v>745752</v>
      </c>
      <c r="L12" s="59">
        <v>790003</v>
      </c>
      <c r="M12" s="51"/>
      <c r="N12" s="13"/>
      <c r="O12" s="19"/>
      <c r="P12" s="51"/>
      <c r="Q12" s="53"/>
    </row>
    <row r="13" spans="1:17" ht="18" customHeight="1">
      <c r="A13" s="21"/>
      <c r="B13" s="4" t="s">
        <v>61</v>
      </c>
      <c r="C13" s="58"/>
      <c r="D13" s="59">
        <v>43717</v>
      </c>
      <c r="E13" s="59">
        <v>48595</v>
      </c>
      <c r="F13" s="59">
        <v>59294</v>
      </c>
      <c r="G13" s="59">
        <v>142999</v>
      </c>
      <c r="H13" s="59">
        <v>158018</v>
      </c>
      <c r="I13" s="59">
        <v>191129</v>
      </c>
      <c r="J13" s="59">
        <v>251884</v>
      </c>
      <c r="K13" s="59">
        <v>276516</v>
      </c>
      <c r="L13" s="59">
        <v>332829</v>
      </c>
      <c r="M13" s="59"/>
      <c r="N13" s="52"/>
      <c r="O13" s="23"/>
      <c r="P13" s="60"/>
      <c r="Q13" s="53"/>
    </row>
    <row r="14" spans="1:17" ht="18" customHeight="1">
      <c r="A14" s="23"/>
      <c r="B14" s="5" t="s">
        <v>62</v>
      </c>
      <c r="C14" s="67"/>
      <c r="D14" s="56">
        <v>33817</v>
      </c>
      <c r="E14" s="56">
        <v>37572</v>
      </c>
      <c r="F14" s="56">
        <v>43696</v>
      </c>
      <c r="G14" s="56">
        <v>178331</v>
      </c>
      <c r="H14" s="56">
        <v>194942</v>
      </c>
      <c r="I14" s="56">
        <v>223444</v>
      </c>
      <c r="J14" s="56">
        <v>349212</v>
      </c>
      <c r="K14" s="56">
        <v>377275</v>
      </c>
      <c r="L14" s="56">
        <v>429960</v>
      </c>
      <c r="M14" s="51"/>
      <c r="N14" s="13"/>
      <c r="O14" s="34"/>
      <c r="P14" s="61"/>
      <c r="Q14" s="53"/>
    </row>
    <row r="15" spans="1:18" ht="18" customHeight="1">
      <c r="A15" s="19"/>
      <c r="B15" s="4"/>
      <c r="C15" s="58"/>
      <c r="D15" s="61"/>
      <c r="E15" s="61"/>
      <c r="F15" s="61"/>
      <c r="G15" s="61"/>
      <c r="H15" s="61"/>
      <c r="I15" s="61"/>
      <c r="J15" s="61"/>
      <c r="K15" s="61"/>
      <c r="L15" s="61"/>
      <c r="M15" s="59"/>
      <c r="N15" s="13"/>
      <c r="O15" s="19"/>
      <c r="P15" s="51"/>
      <c r="Q15" s="62"/>
      <c r="R15" s="63"/>
    </row>
    <row r="16" spans="1:18" ht="18" customHeight="1">
      <c r="A16" s="21"/>
      <c r="B16" s="4" t="s">
        <v>63</v>
      </c>
      <c r="C16" s="58"/>
      <c r="D16" s="59">
        <v>16855</v>
      </c>
      <c r="E16" s="59">
        <v>18912</v>
      </c>
      <c r="F16" s="59">
        <v>24017</v>
      </c>
      <c r="G16" s="59">
        <v>102039</v>
      </c>
      <c r="H16" s="59">
        <v>113446</v>
      </c>
      <c r="I16" s="59">
        <v>142604</v>
      </c>
      <c r="J16" s="59">
        <v>205579</v>
      </c>
      <c r="K16" s="59">
        <v>226303</v>
      </c>
      <c r="L16" s="59">
        <v>281312</v>
      </c>
      <c r="M16" s="51"/>
      <c r="N16" s="52"/>
      <c r="O16" s="23"/>
      <c r="P16" s="60"/>
      <c r="Q16" s="62"/>
      <c r="R16" s="63"/>
    </row>
    <row r="17" spans="1:18" ht="18" customHeight="1">
      <c r="A17" s="23"/>
      <c r="B17" s="4" t="s">
        <v>64</v>
      </c>
      <c r="C17" s="58"/>
      <c r="D17" s="59">
        <v>18599</v>
      </c>
      <c r="E17" s="59">
        <v>20695</v>
      </c>
      <c r="F17" s="59">
        <v>28734</v>
      </c>
      <c r="G17" s="59">
        <v>80455</v>
      </c>
      <c r="H17" s="59">
        <v>88109</v>
      </c>
      <c r="I17" s="59">
        <v>120554</v>
      </c>
      <c r="J17" s="59">
        <v>172692</v>
      </c>
      <c r="K17" s="59">
        <v>186238</v>
      </c>
      <c r="L17" s="59">
        <v>251684</v>
      </c>
      <c r="M17" s="59"/>
      <c r="N17" s="13"/>
      <c r="O17" s="19"/>
      <c r="P17" s="51"/>
      <c r="Q17" s="65"/>
      <c r="R17" s="63"/>
    </row>
    <row r="18" spans="1:18" ht="18" customHeight="1">
      <c r="A18" s="23"/>
      <c r="B18" s="4" t="s">
        <v>65</v>
      </c>
      <c r="C18" s="58"/>
      <c r="D18" s="59">
        <v>36151</v>
      </c>
      <c r="E18" s="59">
        <v>42215</v>
      </c>
      <c r="F18" s="59">
        <v>58724</v>
      </c>
      <c r="G18" s="59">
        <v>85901</v>
      </c>
      <c r="H18" s="59">
        <v>98237</v>
      </c>
      <c r="I18" s="59">
        <v>134279</v>
      </c>
      <c r="J18" s="59">
        <v>191166</v>
      </c>
      <c r="K18" s="59">
        <v>217147</v>
      </c>
      <c r="L18" s="59">
        <v>294516</v>
      </c>
      <c r="M18" s="51"/>
      <c r="N18" s="13"/>
      <c r="O18" s="23"/>
      <c r="P18" s="60"/>
      <c r="Q18" s="65"/>
      <c r="R18" s="63"/>
    </row>
    <row r="19" spans="1:16" ht="18" customHeight="1">
      <c r="A19" s="19"/>
      <c r="B19" s="4" t="s">
        <v>66</v>
      </c>
      <c r="C19" s="58"/>
      <c r="D19" s="59">
        <v>42954</v>
      </c>
      <c r="E19" s="59">
        <v>46804</v>
      </c>
      <c r="F19" s="59">
        <v>59899</v>
      </c>
      <c r="G19" s="59">
        <v>124017</v>
      </c>
      <c r="H19" s="59">
        <v>133760</v>
      </c>
      <c r="I19" s="59">
        <v>168878</v>
      </c>
      <c r="J19" s="59">
        <v>240201</v>
      </c>
      <c r="K19" s="59">
        <v>257228</v>
      </c>
      <c r="L19" s="59">
        <v>322326</v>
      </c>
      <c r="M19" s="59"/>
      <c r="N19" s="13"/>
      <c r="O19" s="23"/>
      <c r="P19" s="60"/>
    </row>
    <row r="20" spans="1:17" ht="18" customHeight="1">
      <c r="A20" s="19"/>
      <c r="B20" s="4" t="s">
        <v>67</v>
      </c>
      <c r="C20" s="58"/>
      <c r="D20" s="59">
        <v>47221</v>
      </c>
      <c r="E20" s="59">
        <v>53195</v>
      </c>
      <c r="F20" s="59">
        <v>63814</v>
      </c>
      <c r="G20" s="59">
        <v>178824</v>
      </c>
      <c r="H20" s="59">
        <v>199066</v>
      </c>
      <c r="I20" s="59">
        <v>237975</v>
      </c>
      <c r="J20" s="59">
        <v>345632</v>
      </c>
      <c r="K20" s="59">
        <v>382372</v>
      </c>
      <c r="L20" s="59">
        <v>454020</v>
      </c>
      <c r="M20" s="59"/>
      <c r="N20" s="52"/>
      <c r="O20" s="23"/>
      <c r="P20" s="60"/>
      <c r="Q20" s="66"/>
    </row>
    <row r="21" spans="1:17" ht="18" customHeight="1">
      <c r="A21" s="19"/>
      <c r="B21" s="4"/>
      <c r="C21" s="58"/>
      <c r="D21" s="61"/>
      <c r="E21" s="61"/>
      <c r="F21" s="61"/>
      <c r="G21" s="61"/>
      <c r="H21" s="61"/>
      <c r="I21" s="61"/>
      <c r="J21" s="61"/>
      <c r="K21" s="61"/>
      <c r="L21" s="61"/>
      <c r="M21" s="59"/>
      <c r="N21" s="13"/>
      <c r="O21" s="23"/>
      <c r="P21" s="60"/>
      <c r="Q21" s="13"/>
    </row>
    <row r="22" spans="1:17" ht="18" customHeight="1">
      <c r="A22" s="19"/>
      <c r="B22" s="4" t="s">
        <v>68</v>
      </c>
      <c r="C22" s="58"/>
      <c r="D22" s="59">
        <v>75357</v>
      </c>
      <c r="E22" s="59">
        <v>85438</v>
      </c>
      <c r="F22" s="59">
        <v>106111</v>
      </c>
      <c r="G22" s="59">
        <v>113205</v>
      </c>
      <c r="H22" s="59">
        <v>127379</v>
      </c>
      <c r="I22" s="59">
        <v>157145</v>
      </c>
      <c r="J22" s="59">
        <v>238465</v>
      </c>
      <c r="K22" s="59">
        <v>265990</v>
      </c>
      <c r="L22" s="59">
        <v>325287</v>
      </c>
      <c r="M22" s="59"/>
      <c r="N22" s="13"/>
      <c r="O22" s="20"/>
      <c r="P22" s="57"/>
      <c r="Q22" s="19"/>
    </row>
    <row r="23" spans="1:17" ht="18" customHeight="1">
      <c r="A23" s="37"/>
      <c r="B23" s="4" t="s">
        <v>69</v>
      </c>
      <c r="C23" s="58"/>
      <c r="D23" s="59">
        <v>134081</v>
      </c>
      <c r="E23" s="59">
        <v>149062</v>
      </c>
      <c r="F23" s="59">
        <v>176480</v>
      </c>
      <c r="G23" s="59">
        <v>159399</v>
      </c>
      <c r="H23" s="59">
        <v>175248</v>
      </c>
      <c r="I23" s="59">
        <v>206055</v>
      </c>
      <c r="J23" s="59">
        <v>312048</v>
      </c>
      <c r="K23" s="59">
        <v>341309</v>
      </c>
      <c r="L23" s="59">
        <v>399678</v>
      </c>
      <c r="M23" s="56"/>
      <c r="N23" s="13"/>
      <c r="O23" s="19"/>
      <c r="P23" s="51"/>
      <c r="Q23" s="68"/>
    </row>
    <row r="24" spans="1:17" ht="18" customHeight="1">
      <c r="A24" s="23"/>
      <c r="B24" s="4" t="s">
        <v>70</v>
      </c>
      <c r="C24" s="58"/>
      <c r="D24" s="59">
        <v>55535</v>
      </c>
      <c r="E24" s="59">
        <v>61679</v>
      </c>
      <c r="F24" s="59">
        <v>67422</v>
      </c>
      <c r="G24" s="59">
        <v>273124</v>
      </c>
      <c r="H24" s="59">
        <v>301359</v>
      </c>
      <c r="I24" s="59">
        <v>328923</v>
      </c>
      <c r="J24" s="59">
        <v>480621</v>
      </c>
      <c r="K24" s="59">
        <v>524301</v>
      </c>
      <c r="L24" s="59">
        <v>570269</v>
      </c>
      <c r="M24" s="51"/>
      <c r="N24" s="13"/>
      <c r="O24" s="23"/>
      <c r="P24" s="60"/>
      <c r="Q24" s="68"/>
    </row>
    <row r="25" spans="1:17" ht="18" customHeight="1">
      <c r="A25" s="23"/>
      <c r="B25" s="4" t="s">
        <v>71</v>
      </c>
      <c r="C25" s="58"/>
      <c r="D25" s="59">
        <v>33908</v>
      </c>
      <c r="E25" s="59">
        <v>37048</v>
      </c>
      <c r="F25" s="59">
        <v>47200</v>
      </c>
      <c r="G25" s="59">
        <v>109159</v>
      </c>
      <c r="H25" s="59">
        <v>118896</v>
      </c>
      <c r="I25" s="59">
        <v>151073</v>
      </c>
      <c r="J25" s="59">
        <v>196241</v>
      </c>
      <c r="K25" s="59">
        <v>211602</v>
      </c>
      <c r="L25" s="59">
        <v>266416</v>
      </c>
      <c r="M25" s="51"/>
      <c r="N25" s="13"/>
      <c r="O25" s="23"/>
      <c r="P25" s="60"/>
      <c r="Q25" s="68"/>
    </row>
    <row r="26" spans="1:17" ht="18" customHeight="1">
      <c r="A26" s="23"/>
      <c r="B26" s="4" t="s">
        <v>72</v>
      </c>
      <c r="C26" s="58"/>
      <c r="D26" s="59">
        <v>71429</v>
      </c>
      <c r="E26" s="59">
        <v>83267</v>
      </c>
      <c r="F26" s="59">
        <v>97075</v>
      </c>
      <c r="G26" s="59">
        <v>135133</v>
      </c>
      <c r="H26" s="59">
        <v>156734</v>
      </c>
      <c r="I26" s="59">
        <v>181072</v>
      </c>
      <c r="J26" s="59">
        <v>251794</v>
      </c>
      <c r="K26" s="59">
        <v>289904</v>
      </c>
      <c r="L26" s="59">
        <v>332630</v>
      </c>
      <c r="M26" s="59"/>
      <c r="N26" s="13"/>
      <c r="O26" s="23"/>
      <c r="P26" s="60"/>
      <c r="Q26" s="68"/>
    </row>
    <row r="27" spans="1:17" ht="18" customHeight="1">
      <c r="A27" s="34"/>
      <c r="B27" s="4"/>
      <c r="C27" s="58"/>
      <c r="D27" s="61"/>
      <c r="E27" s="61"/>
      <c r="F27" s="61"/>
      <c r="G27" s="61"/>
      <c r="H27" s="61"/>
      <c r="I27" s="61"/>
      <c r="J27" s="61"/>
      <c r="K27" s="61"/>
      <c r="L27" s="61"/>
      <c r="M27" s="59"/>
      <c r="N27" s="52"/>
      <c r="O27" s="23"/>
      <c r="P27" s="60"/>
      <c r="Q27" s="68"/>
    </row>
    <row r="28" spans="1:17" ht="18" customHeight="1">
      <c r="A28" s="19"/>
      <c r="B28" s="4" t="s">
        <v>73</v>
      </c>
      <c r="C28" s="58"/>
      <c r="D28" s="59">
        <v>27597</v>
      </c>
      <c r="E28" s="59">
        <v>30381</v>
      </c>
      <c r="F28" s="59">
        <v>39044</v>
      </c>
      <c r="G28" s="59">
        <v>110132</v>
      </c>
      <c r="H28" s="59">
        <v>119601</v>
      </c>
      <c r="I28" s="59">
        <v>151992</v>
      </c>
      <c r="J28" s="59">
        <v>193090</v>
      </c>
      <c r="K28" s="59">
        <v>207639</v>
      </c>
      <c r="L28" s="59">
        <v>262316</v>
      </c>
      <c r="M28" s="59"/>
      <c r="N28" s="13"/>
      <c r="O28" s="23"/>
      <c r="P28" s="60"/>
      <c r="Q28" s="68"/>
    </row>
    <row r="29" spans="1:17" ht="18" customHeight="1">
      <c r="A29" s="37"/>
      <c r="B29" s="4" t="s">
        <v>74</v>
      </c>
      <c r="C29" s="58"/>
      <c r="D29" s="59">
        <v>26123</v>
      </c>
      <c r="E29" s="59">
        <v>28668</v>
      </c>
      <c r="F29" s="59">
        <v>38690</v>
      </c>
      <c r="G29" s="59">
        <v>79061</v>
      </c>
      <c r="H29" s="59">
        <v>87071</v>
      </c>
      <c r="I29" s="59">
        <v>116736</v>
      </c>
      <c r="J29" s="59">
        <v>161147</v>
      </c>
      <c r="K29" s="59">
        <v>175989</v>
      </c>
      <c r="L29" s="59">
        <v>233874</v>
      </c>
      <c r="M29" s="59"/>
      <c r="N29" s="13"/>
      <c r="O29" s="23"/>
      <c r="P29" s="60"/>
      <c r="Q29" s="68"/>
    </row>
    <row r="30" spans="1:17" ht="18" customHeight="1">
      <c r="A30" s="34"/>
      <c r="B30" s="4" t="s">
        <v>75</v>
      </c>
      <c r="C30" s="58"/>
      <c r="D30" s="59">
        <v>13677</v>
      </c>
      <c r="E30" s="59">
        <v>15271</v>
      </c>
      <c r="F30" s="59">
        <v>20909</v>
      </c>
      <c r="G30" s="59">
        <v>71528</v>
      </c>
      <c r="H30" s="59">
        <v>79527</v>
      </c>
      <c r="I30" s="59">
        <v>106966</v>
      </c>
      <c r="J30" s="59">
        <v>156339</v>
      </c>
      <c r="K30" s="59">
        <v>172146</v>
      </c>
      <c r="L30" s="59">
        <v>230275</v>
      </c>
      <c r="M30" s="59"/>
      <c r="N30" s="13"/>
      <c r="O30" s="19"/>
      <c r="P30" s="51"/>
      <c r="Q30" s="68"/>
    </row>
    <row r="31" spans="1:17" ht="18" customHeight="1">
      <c r="A31" s="34"/>
      <c r="B31" s="4" t="s">
        <v>76</v>
      </c>
      <c r="C31" s="58"/>
      <c r="D31" s="59">
        <v>44549</v>
      </c>
      <c r="E31" s="59">
        <v>48546</v>
      </c>
      <c r="F31" s="59">
        <v>64446</v>
      </c>
      <c r="G31" s="59">
        <v>85165</v>
      </c>
      <c r="H31" s="59">
        <v>92224</v>
      </c>
      <c r="I31" s="59">
        <v>121760</v>
      </c>
      <c r="J31" s="59">
        <v>176354</v>
      </c>
      <c r="K31" s="59">
        <v>189198</v>
      </c>
      <c r="L31" s="59">
        <v>247729</v>
      </c>
      <c r="M31" s="51"/>
      <c r="N31" s="13"/>
      <c r="O31" s="23"/>
      <c r="P31" s="60"/>
      <c r="Q31" s="68"/>
    </row>
    <row r="32" spans="1:17" ht="18" customHeight="1">
      <c r="A32" s="34"/>
      <c r="B32" s="4" t="s">
        <v>77</v>
      </c>
      <c r="C32" s="58"/>
      <c r="D32" s="59">
        <v>69098</v>
      </c>
      <c r="E32" s="59">
        <v>75913</v>
      </c>
      <c r="F32" s="59">
        <v>97035</v>
      </c>
      <c r="G32" s="59">
        <v>99804</v>
      </c>
      <c r="H32" s="59">
        <v>108877</v>
      </c>
      <c r="I32" s="59">
        <v>138015</v>
      </c>
      <c r="J32" s="59">
        <v>221318</v>
      </c>
      <c r="K32" s="59">
        <v>239566</v>
      </c>
      <c r="L32" s="59">
        <v>301167</v>
      </c>
      <c r="M32" s="59"/>
      <c r="N32" s="52"/>
      <c r="O32" s="23"/>
      <c r="P32" s="60"/>
      <c r="Q32" s="68"/>
    </row>
    <row r="33" spans="1:17" ht="18" customHeight="1">
      <c r="A33" s="19"/>
      <c r="B33" s="4"/>
      <c r="C33" s="58"/>
      <c r="D33" s="61"/>
      <c r="E33" s="61"/>
      <c r="F33" s="61"/>
      <c r="G33" s="61"/>
      <c r="H33" s="61"/>
      <c r="I33" s="61"/>
      <c r="J33" s="61"/>
      <c r="K33" s="61"/>
      <c r="L33" s="61"/>
      <c r="M33" s="59"/>
      <c r="N33" s="13"/>
      <c r="O33" s="34"/>
      <c r="P33" s="61"/>
      <c r="Q33" s="68"/>
    </row>
    <row r="34" spans="1:17" ht="18" customHeight="1">
      <c r="A34" s="18"/>
      <c r="B34" s="4" t="s">
        <v>78</v>
      </c>
      <c r="C34" s="58"/>
      <c r="D34" s="59">
        <v>42053</v>
      </c>
      <c r="E34" s="59">
        <v>45767</v>
      </c>
      <c r="F34" s="59">
        <v>62937</v>
      </c>
      <c r="G34" s="59">
        <v>67305</v>
      </c>
      <c r="H34" s="59">
        <v>73272</v>
      </c>
      <c r="I34" s="59">
        <v>99770</v>
      </c>
      <c r="J34" s="59">
        <v>158138</v>
      </c>
      <c r="K34" s="59">
        <v>170284</v>
      </c>
      <c r="L34" s="59">
        <v>229666</v>
      </c>
      <c r="M34" s="59"/>
      <c r="N34" s="13"/>
      <c r="O34" s="34"/>
      <c r="P34" s="61"/>
      <c r="Q34" s="68"/>
    </row>
    <row r="35" spans="1:17" ht="18" customHeight="1">
      <c r="A35" s="34"/>
      <c r="B35" s="377" t="s">
        <v>24</v>
      </c>
      <c r="C35" s="58"/>
      <c r="D35" s="59">
        <v>30473</v>
      </c>
      <c r="E35" s="59">
        <v>33379</v>
      </c>
      <c r="F35" s="59">
        <v>46155</v>
      </c>
      <c r="G35" s="59">
        <v>71721</v>
      </c>
      <c r="H35" s="59">
        <v>78215</v>
      </c>
      <c r="I35" s="59">
        <v>107711</v>
      </c>
      <c r="J35" s="59">
        <v>170839</v>
      </c>
      <c r="K35" s="59">
        <v>184451</v>
      </c>
      <c r="L35" s="59">
        <v>251698</v>
      </c>
      <c r="M35" s="59"/>
      <c r="N35" s="13"/>
      <c r="O35" s="23"/>
      <c r="P35" s="60"/>
      <c r="Q35" s="68"/>
    </row>
    <row r="36" spans="1:17" ht="18" customHeight="1">
      <c r="A36" s="90"/>
      <c r="B36" s="77" t="s">
        <v>79</v>
      </c>
      <c r="C36" s="318"/>
      <c r="D36" s="92">
        <v>50406</v>
      </c>
      <c r="E36" s="92">
        <v>55064</v>
      </c>
      <c r="F36" s="92">
        <v>74802</v>
      </c>
      <c r="G36" s="92">
        <v>77080</v>
      </c>
      <c r="H36" s="92">
        <v>83724</v>
      </c>
      <c r="I36" s="92">
        <v>112835</v>
      </c>
      <c r="J36" s="92">
        <v>178751</v>
      </c>
      <c r="K36" s="92">
        <v>192842</v>
      </c>
      <c r="L36" s="92">
        <v>258488</v>
      </c>
      <c r="M36" s="59"/>
      <c r="N36" s="13"/>
      <c r="O36" s="19"/>
      <c r="P36" s="51"/>
      <c r="Q36" s="68"/>
    </row>
    <row r="37" spans="1:17" ht="15" customHeight="1">
      <c r="A37" s="34"/>
      <c r="B37" s="574" t="s">
        <v>32</v>
      </c>
      <c r="C37" s="574"/>
      <c r="D37" s="574"/>
      <c r="E37" s="574"/>
      <c r="F37" s="574"/>
      <c r="G37" s="574"/>
      <c r="H37" s="574"/>
      <c r="I37" s="574"/>
      <c r="J37" s="574"/>
      <c r="K37" s="574"/>
      <c r="L37" s="19"/>
      <c r="M37" s="51"/>
      <c r="N37" s="13"/>
      <c r="O37" s="23"/>
      <c r="P37" s="60"/>
      <c r="Q37" s="68"/>
    </row>
    <row r="38" spans="1:17" ht="12.75" customHeight="1">
      <c r="A38" s="34"/>
      <c r="B38" s="575" t="s">
        <v>104</v>
      </c>
      <c r="C38" s="575"/>
      <c r="D38" s="575"/>
      <c r="E38" s="575"/>
      <c r="F38" s="575"/>
      <c r="G38" s="575"/>
      <c r="H38" s="575"/>
      <c r="I38" s="575"/>
      <c r="J38" s="575"/>
      <c r="K38" s="575"/>
      <c r="L38" s="25"/>
      <c r="M38" s="59"/>
      <c r="N38" s="13"/>
      <c r="O38" s="34"/>
      <c r="P38" s="61"/>
      <c r="Q38" s="68"/>
    </row>
    <row r="39" spans="1:17" ht="12.75" customHeight="1">
      <c r="A39" s="34"/>
      <c r="B39" s="30" t="s">
        <v>80</v>
      </c>
      <c r="D39" s="14"/>
      <c r="E39" s="31"/>
      <c r="F39" s="368"/>
      <c r="G39" s="202"/>
      <c r="K39" s="25"/>
      <c r="L39" s="25"/>
      <c r="M39" s="59"/>
      <c r="N39" s="13"/>
      <c r="O39" s="23"/>
      <c r="P39" s="60"/>
      <c r="Q39" s="68"/>
    </row>
    <row r="40" spans="1:17" ht="12.75" customHeight="1">
      <c r="A40" s="34"/>
      <c r="B40" s="14"/>
      <c r="C40" s="14"/>
      <c r="D40" s="14"/>
      <c r="E40" s="31"/>
      <c r="F40" s="25"/>
      <c r="G40" s="204"/>
      <c r="K40" s="25"/>
      <c r="L40" s="25"/>
      <c r="M40" s="59"/>
      <c r="N40" s="13"/>
      <c r="O40" s="23"/>
      <c r="P40" s="60"/>
      <c r="Q40" s="68"/>
    </row>
    <row r="41" spans="1:17" ht="12.75" customHeight="1">
      <c r="A41" s="34"/>
      <c r="D41" s="14"/>
      <c r="E41" s="31"/>
      <c r="F41" s="25"/>
      <c r="G41" s="202"/>
      <c r="K41" s="25"/>
      <c r="L41" s="25"/>
      <c r="M41" s="59"/>
      <c r="N41" s="13"/>
      <c r="O41" s="23"/>
      <c r="P41" s="60"/>
      <c r="Q41" s="68"/>
    </row>
    <row r="42" spans="1:17" ht="12.75" customHeight="1">
      <c r="A42" s="25"/>
      <c r="D42" s="14"/>
      <c r="E42" s="31"/>
      <c r="F42" s="25"/>
      <c r="G42" s="202"/>
      <c r="K42" s="25"/>
      <c r="L42" s="25"/>
      <c r="M42" s="59"/>
      <c r="N42" s="13"/>
      <c r="O42" s="19"/>
      <c r="P42" s="51"/>
      <c r="Q42" s="68"/>
    </row>
    <row r="43" spans="1:17" ht="12.75" customHeight="1">
      <c r="A43" s="34"/>
      <c r="D43" s="14"/>
      <c r="E43" s="31"/>
      <c r="F43" s="25"/>
      <c r="G43" s="202"/>
      <c r="K43" s="19"/>
      <c r="L43" s="19"/>
      <c r="M43" s="51"/>
      <c r="N43" s="13"/>
      <c r="O43" s="23"/>
      <c r="P43" s="60"/>
      <c r="Q43" s="68"/>
    </row>
    <row r="44" spans="1:17" ht="12.75" customHeight="1">
      <c r="A44" s="23"/>
      <c r="B44" s="14"/>
      <c r="C44" s="14"/>
      <c r="D44" s="14"/>
      <c r="E44" s="31"/>
      <c r="F44" s="25"/>
      <c r="G44" s="204"/>
      <c r="K44" s="25"/>
      <c r="L44" s="25"/>
      <c r="M44" s="59"/>
      <c r="N44" s="13"/>
      <c r="O44" s="23"/>
      <c r="P44" s="60"/>
      <c r="Q44" s="68"/>
    </row>
    <row r="45" spans="1:17" ht="12.75" customHeight="1">
      <c r="A45" s="34"/>
      <c r="D45" s="14"/>
      <c r="E45" s="31"/>
      <c r="F45" s="25"/>
      <c r="G45" s="202"/>
      <c r="K45" s="25"/>
      <c r="L45" s="25"/>
      <c r="M45" s="59"/>
      <c r="N45" s="13"/>
      <c r="O45" s="23"/>
      <c r="P45" s="60"/>
      <c r="Q45" s="68"/>
    </row>
    <row r="46" spans="1:17" ht="12.75" customHeight="1">
      <c r="A46" s="34"/>
      <c r="D46" s="14"/>
      <c r="E46" s="31"/>
      <c r="F46" s="25"/>
      <c r="G46" s="202"/>
      <c r="K46" s="25"/>
      <c r="L46" s="25"/>
      <c r="M46" s="59"/>
      <c r="N46" s="13"/>
      <c r="O46" s="23"/>
      <c r="P46" s="72"/>
      <c r="Q46" s="68"/>
    </row>
    <row r="47" spans="1:17" ht="12.75" customHeight="1">
      <c r="A47" s="34"/>
      <c r="D47" s="14"/>
      <c r="E47" s="31"/>
      <c r="F47" s="25"/>
      <c r="G47" s="202"/>
      <c r="K47" s="25"/>
      <c r="L47" s="25"/>
      <c r="M47" s="24"/>
      <c r="N47" s="13"/>
      <c r="O47" s="73"/>
      <c r="P47" s="73"/>
      <c r="Q47" s="68"/>
    </row>
    <row r="48" spans="1:17" ht="12.75" customHeight="1">
      <c r="A48" s="34"/>
      <c r="B48" s="14"/>
      <c r="C48" s="14"/>
      <c r="D48" s="14"/>
      <c r="E48" s="31"/>
      <c r="F48" s="25"/>
      <c r="G48" s="204"/>
      <c r="K48" s="34"/>
      <c r="L48" s="36"/>
      <c r="M48" s="36"/>
      <c r="N48" s="13"/>
      <c r="O48" s="73"/>
      <c r="P48" s="73"/>
      <c r="Q48" s="68"/>
    </row>
    <row r="49" spans="1:17" ht="12.75" customHeight="1">
      <c r="A49" s="23"/>
      <c r="D49" s="14"/>
      <c r="E49" s="31"/>
      <c r="F49" s="25"/>
      <c r="G49" s="202"/>
      <c r="K49" s="34"/>
      <c r="L49" s="34"/>
      <c r="M49" s="34"/>
      <c r="N49" s="13"/>
      <c r="O49" s="73"/>
      <c r="P49" s="73"/>
      <c r="Q49" s="68"/>
    </row>
    <row r="50" spans="1:17" ht="12.75" customHeight="1">
      <c r="A50" s="23"/>
      <c r="D50" s="14"/>
      <c r="E50" s="31"/>
      <c r="F50" s="25"/>
      <c r="G50" s="202"/>
      <c r="K50" s="34"/>
      <c r="L50" s="34"/>
      <c r="M50" s="34"/>
      <c r="N50" s="13"/>
      <c r="O50" s="73"/>
      <c r="P50" s="73"/>
      <c r="Q50" s="68"/>
    </row>
    <row r="51" spans="1:17" ht="12.75" customHeight="1">
      <c r="A51" s="34"/>
      <c r="B51" s="14"/>
      <c r="C51" s="14"/>
      <c r="D51" s="14"/>
      <c r="E51" s="31"/>
      <c r="F51" s="25"/>
      <c r="G51" s="204"/>
      <c r="K51" s="34"/>
      <c r="L51" s="34"/>
      <c r="M51" s="34"/>
      <c r="N51" s="13"/>
      <c r="O51" s="73"/>
      <c r="P51" s="73"/>
      <c r="Q51" s="68"/>
    </row>
    <row r="52" spans="1:17" ht="12.75" customHeight="1">
      <c r="A52" s="34"/>
      <c r="D52" s="14"/>
      <c r="E52" s="31"/>
      <c r="F52" s="25"/>
      <c r="G52" s="202"/>
      <c r="K52" s="34"/>
      <c r="L52" s="34"/>
      <c r="M52" s="34"/>
      <c r="N52" s="13"/>
      <c r="O52" s="74"/>
      <c r="P52" s="74"/>
      <c r="Q52" s="75"/>
    </row>
    <row r="53" spans="1:17" ht="12.75" customHeight="1">
      <c r="A53" s="34"/>
      <c r="B53" s="14"/>
      <c r="C53" s="14"/>
      <c r="D53" s="14"/>
      <c r="E53" s="31"/>
      <c r="F53" s="25"/>
      <c r="G53" s="204"/>
      <c r="K53" s="34"/>
      <c r="L53" s="25"/>
      <c r="M53" s="25"/>
      <c r="N53" s="13"/>
      <c r="O53" s="74"/>
      <c r="P53" s="74"/>
      <c r="Q53" s="75"/>
    </row>
    <row r="54" spans="1:17" ht="12.75" customHeight="1">
      <c r="A54" s="34"/>
      <c r="D54" s="14"/>
      <c r="E54" s="31"/>
      <c r="F54" s="25"/>
      <c r="G54" s="202"/>
      <c r="K54" s="23"/>
      <c r="L54" s="23"/>
      <c r="M54" s="23"/>
      <c r="N54" s="13"/>
      <c r="O54" s="73"/>
      <c r="P54" s="73"/>
      <c r="Q54" s="68"/>
    </row>
    <row r="55" spans="1:17" ht="12.75" customHeight="1">
      <c r="A55" s="34"/>
      <c r="B55" s="14"/>
      <c r="C55" s="14"/>
      <c r="D55" s="14"/>
      <c r="E55" s="31"/>
      <c r="F55" s="25"/>
      <c r="G55" s="204"/>
      <c r="K55" s="34"/>
      <c r="L55" s="34"/>
      <c r="M55" s="34"/>
      <c r="N55" s="13"/>
      <c r="O55" s="76"/>
      <c r="P55" s="76"/>
      <c r="Q55" s="68"/>
    </row>
    <row r="56" spans="1:17" ht="12.75" customHeight="1">
      <c r="A56" s="23"/>
      <c r="D56" s="14"/>
      <c r="E56" s="31"/>
      <c r="F56" s="25"/>
      <c r="G56" s="202"/>
      <c r="K56" s="19"/>
      <c r="L56" s="13"/>
      <c r="M56" s="13"/>
      <c r="N56" s="65"/>
      <c r="O56" s="73"/>
      <c r="P56" s="73"/>
      <c r="Q56" s="68"/>
    </row>
    <row r="57" spans="1:17" ht="12.75" customHeight="1">
      <c r="A57" s="34"/>
      <c r="D57" s="14"/>
      <c r="E57" s="31"/>
      <c r="F57" s="34"/>
      <c r="G57" s="202"/>
      <c r="K57" s="37"/>
      <c r="L57" s="37"/>
      <c r="M57" s="37"/>
      <c r="N57" s="52"/>
      <c r="O57" s="73"/>
      <c r="P57" s="73"/>
      <c r="Q57" s="68"/>
    </row>
    <row r="58" spans="1:14" ht="12.75" customHeight="1">
      <c r="A58" s="19"/>
      <c r="D58" s="14"/>
      <c r="E58" s="31"/>
      <c r="F58" s="25"/>
      <c r="G58" s="202"/>
      <c r="K58" s="23"/>
      <c r="L58" s="23"/>
      <c r="M58" s="23"/>
      <c r="N58" s="13"/>
    </row>
    <row r="59" spans="1:14" ht="12.75" customHeight="1">
      <c r="A59" s="37"/>
      <c r="D59" s="14"/>
      <c r="E59" s="31"/>
      <c r="F59" s="25"/>
      <c r="G59" s="202"/>
      <c r="K59" s="23"/>
      <c r="L59" s="23"/>
      <c r="M59" s="23"/>
      <c r="N59" s="13"/>
    </row>
    <row r="60" spans="1:14" ht="12.75" customHeight="1">
      <c r="A60" s="34"/>
      <c r="D60" s="14"/>
      <c r="E60" s="31"/>
      <c r="F60" s="25"/>
      <c r="G60" s="202"/>
      <c r="K60" s="23"/>
      <c r="L60" s="23"/>
      <c r="M60" s="23"/>
      <c r="N60" s="13"/>
    </row>
    <row r="61" spans="1:14" ht="12.75" customHeight="1">
      <c r="A61" s="34"/>
      <c r="D61" s="14"/>
      <c r="E61" s="31"/>
      <c r="F61" s="25"/>
      <c r="G61" s="202"/>
      <c r="K61" s="34"/>
      <c r="L61" s="34"/>
      <c r="M61" s="34"/>
      <c r="N61" s="13"/>
    </row>
    <row r="62" spans="1:14" ht="12.75" customHeight="1">
      <c r="A62" s="23"/>
      <c r="B62" s="14"/>
      <c r="C62" s="14"/>
      <c r="D62" s="14"/>
      <c r="E62" s="31"/>
      <c r="F62" s="25"/>
      <c r="G62" s="204"/>
      <c r="K62" s="19"/>
      <c r="L62" s="19"/>
      <c r="M62" s="19"/>
      <c r="N62" s="13"/>
    </row>
    <row r="63" spans="1:14" ht="12.75" customHeight="1">
      <c r="A63" s="34"/>
      <c r="D63" s="14"/>
      <c r="E63" s="31"/>
      <c r="F63" s="25"/>
      <c r="G63" s="202"/>
      <c r="K63" s="37"/>
      <c r="L63" s="18"/>
      <c r="M63" s="18"/>
      <c r="N63" s="52"/>
    </row>
    <row r="64" spans="1:14" ht="12.75" customHeight="1">
      <c r="A64" s="19"/>
      <c r="B64" s="14"/>
      <c r="C64" s="14"/>
      <c r="D64" s="14"/>
      <c r="E64" s="31"/>
      <c r="F64" s="25"/>
      <c r="G64" s="204"/>
      <c r="K64" s="34"/>
      <c r="L64" s="34"/>
      <c r="M64" s="34"/>
      <c r="N64" s="13"/>
    </row>
    <row r="65" spans="1:14" ht="12.75" customHeight="1">
      <c r="A65" s="37"/>
      <c r="D65" s="14"/>
      <c r="E65" s="31"/>
      <c r="F65" s="25"/>
      <c r="G65" s="202"/>
      <c r="K65" s="34"/>
      <c r="L65" s="34"/>
      <c r="M65" s="34"/>
      <c r="N65" s="13"/>
    </row>
    <row r="66" spans="1:14" ht="11.25" customHeight="1">
      <c r="A66" s="34"/>
      <c r="D66" s="83"/>
      <c r="E66" s="31"/>
      <c r="F66" s="136"/>
      <c r="G66" s="183"/>
      <c r="K66" s="34"/>
      <c r="L66" s="25"/>
      <c r="M66" s="25"/>
      <c r="N66" s="13"/>
    </row>
    <row r="67" spans="1:14" ht="11.25" customHeight="1">
      <c r="A67" s="34"/>
      <c r="D67" s="83"/>
      <c r="E67" s="31"/>
      <c r="F67" s="136"/>
      <c r="G67" s="183"/>
      <c r="K67" s="23"/>
      <c r="L67" s="23"/>
      <c r="M67" s="23"/>
      <c r="N67" s="13"/>
    </row>
    <row r="68" spans="1:14" ht="11.25" customHeight="1">
      <c r="A68" s="34"/>
      <c r="D68" s="83"/>
      <c r="E68" s="31"/>
      <c r="F68" s="198"/>
      <c r="G68" s="199"/>
      <c r="K68" s="34"/>
      <c r="L68" s="36"/>
      <c r="M68" s="36"/>
      <c r="N68" s="13"/>
    </row>
    <row r="69" spans="1:14" ht="11.25" customHeight="1">
      <c r="A69" s="34"/>
      <c r="D69" s="83"/>
      <c r="E69" s="31"/>
      <c r="F69" s="198"/>
      <c r="G69" s="199"/>
      <c r="K69" s="34"/>
      <c r="L69" s="34"/>
      <c r="M69" s="34"/>
      <c r="N69" s="13"/>
    </row>
    <row r="70" spans="1:14" ht="11.25" customHeight="1">
      <c r="A70" s="23"/>
      <c r="D70" s="83"/>
      <c r="E70" s="31"/>
      <c r="F70" s="200"/>
      <c r="G70" s="199"/>
      <c r="K70" s="34"/>
      <c r="L70" s="25"/>
      <c r="M70" s="25"/>
      <c r="N70" s="13"/>
    </row>
    <row r="71" spans="1:14" ht="4.5" customHeight="1">
      <c r="A71" s="34"/>
      <c r="B71" s="84"/>
      <c r="C71" s="84"/>
      <c r="E71" s="31"/>
      <c r="F71" s="199"/>
      <c r="G71" s="199"/>
      <c r="K71" s="34"/>
      <c r="L71" s="34"/>
      <c r="M71" s="34"/>
      <c r="N71" s="13"/>
    </row>
    <row r="72" spans="1:14" ht="11.25" customHeight="1">
      <c r="A72" s="34"/>
      <c r="B72" s="83"/>
      <c r="C72" s="83"/>
      <c r="D72" s="83"/>
      <c r="E72" s="31"/>
      <c r="F72" s="198"/>
      <c r="G72" s="200"/>
      <c r="K72" s="34"/>
      <c r="L72" s="25"/>
      <c r="M72" s="25"/>
      <c r="N72" s="13"/>
    </row>
    <row r="73" spans="1:14" ht="11.25" customHeight="1">
      <c r="A73" s="34"/>
      <c r="B73" s="83"/>
      <c r="C73" s="83"/>
      <c r="D73" s="83"/>
      <c r="E73" s="31"/>
      <c r="F73" s="39"/>
      <c r="G73" s="200"/>
      <c r="K73" s="34"/>
      <c r="L73" s="25"/>
      <c r="M73" s="25"/>
      <c r="N73" s="13"/>
    </row>
    <row r="74" spans="1:7" ht="11.25" customHeight="1">
      <c r="A74" s="23"/>
      <c r="E74" s="31"/>
      <c r="G74" s="87"/>
    </row>
    <row r="75" spans="1:7" ht="11.25" customHeight="1">
      <c r="A75" s="23"/>
      <c r="D75" s="83"/>
      <c r="E75" s="31"/>
      <c r="F75" s="39"/>
      <c r="G75" s="87"/>
    </row>
    <row r="76" spans="1:7" ht="12">
      <c r="A76" s="34"/>
      <c r="D76" s="4"/>
      <c r="E76" s="31"/>
      <c r="F76" s="59"/>
      <c r="G76" s="51"/>
    </row>
    <row r="77" spans="4:7" ht="12">
      <c r="D77" s="4"/>
      <c r="E77" s="31"/>
      <c r="F77" s="61"/>
      <c r="G77" s="51"/>
    </row>
    <row r="78" spans="4:7" ht="12">
      <c r="D78" s="4"/>
      <c r="E78" s="31"/>
      <c r="F78" s="59"/>
      <c r="G78" s="51"/>
    </row>
    <row r="79" spans="4:7" ht="12">
      <c r="D79" s="4"/>
      <c r="E79" s="31"/>
      <c r="F79" s="59"/>
      <c r="G79" s="51"/>
    </row>
    <row r="80" spans="4:7" ht="12">
      <c r="D80" s="14"/>
      <c r="E80" s="31"/>
      <c r="F80" s="59"/>
      <c r="G80" s="51"/>
    </row>
    <row r="81" spans="4:7" ht="12">
      <c r="D81" s="14"/>
      <c r="E81" s="31"/>
      <c r="F81" s="59"/>
      <c r="G81" s="51"/>
    </row>
    <row r="82" spans="2:7" ht="12">
      <c r="B82" s="31"/>
      <c r="C82" s="31"/>
      <c r="D82" s="31"/>
      <c r="E82" s="31"/>
      <c r="F82" s="51"/>
      <c r="G82" s="51"/>
    </row>
    <row r="83" spans="2:7" ht="12">
      <c r="B83" s="14"/>
      <c r="C83" s="14"/>
      <c r="D83" s="14"/>
      <c r="E83" s="31"/>
      <c r="F83" s="59"/>
      <c r="G83" s="61"/>
    </row>
    <row r="84" spans="4:7" ht="12">
      <c r="D84" s="14"/>
      <c r="E84" s="31"/>
      <c r="F84" s="59"/>
      <c r="G84" s="51"/>
    </row>
    <row r="85" spans="2:7" ht="12">
      <c r="B85" s="31"/>
      <c r="C85" s="31"/>
      <c r="D85" s="31"/>
      <c r="E85" s="31"/>
      <c r="F85" s="61"/>
      <c r="G85" s="51"/>
    </row>
    <row r="86" spans="2:7" ht="12">
      <c r="B86" s="14"/>
      <c r="C86" s="14"/>
      <c r="D86" s="14"/>
      <c r="E86" s="31"/>
      <c r="F86" s="59"/>
      <c r="G86" s="61"/>
    </row>
    <row r="87" spans="4:7" ht="12">
      <c r="D87" s="14"/>
      <c r="E87" s="31"/>
      <c r="F87" s="24"/>
      <c r="G87" s="80"/>
    </row>
  </sheetData>
  <sheetProtection/>
  <mergeCells count="7">
    <mergeCell ref="A1:L1"/>
    <mergeCell ref="B37:K37"/>
    <mergeCell ref="B38:K38"/>
    <mergeCell ref="B4:B5"/>
    <mergeCell ref="D4:F4"/>
    <mergeCell ref="G4:I4"/>
    <mergeCell ref="J4:L4"/>
  </mergeCells>
  <printOptions/>
  <pageMargins left="0.7874015748031497" right="0" top="0.7874015748031497" bottom="0.1968503937007874" header="0.3937007874015748" footer="0.1968503937007874"/>
  <pageSetup firstPageNumber="123" useFirstPageNumber="1" horizontalDpi="600" verticalDpi="600" orientation="portrait" paperSize="9" r:id="rId2"/>
  <headerFooter alignWithMargins="0">
    <oddHeader xml:space="preserve">&amp;R&amp;"ＭＳ 明朝,標準"&amp;8財政・税務　&amp;P 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3"/>
  <sheetViews>
    <sheetView zoomScalePageLayoutView="0" workbookViewId="0" topLeftCell="A1">
      <selection activeCell="A1" sqref="A1"/>
    </sheetView>
  </sheetViews>
  <sheetFormatPr defaultColWidth="7.00390625" defaultRowHeight="15.75" customHeight="1"/>
  <cols>
    <col min="1" max="16384" width="7.00390625" style="8" customWidth="1"/>
  </cols>
  <sheetData>
    <row r="1" spans="1:38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9" ht="15.75" customHeight="1">
      <c r="A2" s="153"/>
      <c r="B2" s="153"/>
      <c r="D2" s="153"/>
      <c r="E2" s="153"/>
      <c r="F2" s="153"/>
      <c r="G2" s="153"/>
      <c r="I2" s="183"/>
    </row>
    <row r="3" spans="2:14" ht="15.75" customHeight="1">
      <c r="B3" s="13"/>
      <c r="C3" s="576"/>
      <c r="D3" s="576"/>
      <c r="E3" s="13"/>
      <c r="F3" s="13"/>
      <c r="G3" s="13"/>
      <c r="H3" s="13"/>
      <c r="I3" s="13"/>
      <c r="J3" s="249"/>
      <c r="K3" s="249"/>
      <c r="L3" s="249"/>
      <c r="M3" s="249"/>
      <c r="N3" s="249"/>
    </row>
    <row r="4" spans="1:38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ht="15.75" customHeight="1">
      <c r="A5" s="347"/>
      <c r="B5" s="347"/>
      <c r="C5" s="347"/>
      <c r="D5" s="347"/>
      <c r="E5" s="347"/>
      <c r="F5" s="347"/>
      <c r="G5" s="19"/>
      <c r="H5" s="19"/>
      <c r="I5" s="19"/>
      <c r="J5" s="159"/>
      <c r="K5" s="183"/>
      <c r="L5" s="183"/>
      <c r="M5" s="159"/>
      <c r="N5" s="159"/>
      <c r="O5" s="159"/>
      <c r="P5" s="183"/>
      <c r="Q5" s="183"/>
      <c r="R5" s="183"/>
      <c r="S5" s="159"/>
      <c r="T5" s="159"/>
      <c r="U5" s="159"/>
      <c r="V5" s="183"/>
      <c r="W5" s="183"/>
      <c r="X5" s="183"/>
      <c r="Y5" s="159"/>
      <c r="Z5" s="159"/>
      <c r="AA5" s="159"/>
      <c r="AB5" s="159"/>
      <c r="AC5" s="183"/>
      <c r="AD5" s="183"/>
      <c r="AE5" s="183"/>
      <c r="AF5" s="159"/>
      <c r="AG5" s="159"/>
      <c r="AH5" s="159"/>
      <c r="AI5" s="159"/>
      <c r="AJ5" s="183"/>
      <c r="AK5" s="183"/>
      <c r="AL5" s="183"/>
    </row>
    <row r="6" spans="1:38" ht="15.75" customHeight="1">
      <c r="A6" s="13"/>
      <c r="B6" s="13"/>
      <c r="C6" s="13"/>
      <c r="D6" s="13"/>
      <c r="E6" s="13"/>
      <c r="F6" s="13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15.75" customHeight="1">
      <c r="A7" s="13"/>
      <c r="B7" s="13"/>
      <c r="C7" s="13"/>
      <c r="D7" s="13"/>
      <c r="E7" s="13"/>
      <c r="F7" s="13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ht="15.75" customHeight="1">
      <c r="A8" s="13"/>
      <c r="B8" s="13"/>
      <c r="C8" s="13"/>
      <c r="D8" s="13"/>
      <c r="E8" s="13"/>
      <c r="F8" s="13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15.75" customHeight="1">
      <c r="A9" s="52"/>
      <c r="B9" s="52"/>
      <c r="C9" s="52"/>
      <c r="D9" s="52"/>
      <c r="E9" s="52"/>
      <c r="F9" s="52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ht="15.75" customHeight="1">
      <c r="A10" s="52"/>
      <c r="B10" s="52"/>
      <c r="C10" s="52"/>
      <c r="D10" s="52"/>
      <c r="E10" s="52"/>
      <c r="F10" s="52"/>
      <c r="G10" s="359"/>
      <c r="H10" s="359"/>
      <c r="I10" s="359"/>
      <c r="J10" s="359"/>
      <c r="K10" s="359"/>
      <c r="L10" s="359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</row>
    <row r="11" spans="1:14" ht="15.75" customHeight="1">
      <c r="A11" s="35"/>
      <c r="B11" s="31"/>
      <c r="C11" s="31"/>
      <c r="D11" s="31"/>
      <c r="E11" s="19"/>
      <c r="F11" s="19"/>
      <c r="G11" s="19"/>
      <c r="H11" s="25"/>
      <c r="I11" s="25"/>
      <c r="J11" s="159"/>
      <c r="K11" s="25"/>
      <c r="L11" s="25"/>
      <c r="M11" s="159"/>
      <c r="N11" s="34"/>
    </row>
    <row r="12" spans="1:14" ht="15.75" customHeight="1">
      <c r="A12" s="35"/>
      <c r="B12" s="31"/>
      <c r="C12" s="14"/>
      <c r="D12" s="31"/>
      <c r="E12" s="306"/>
      <c r="F12" s="306"/>
      <c r="G12" s="306"/>
      <c r="H12" s="25"/>
      <c r="I12" s="25"/>
      <c r="J12" s="159"/>
      <c r="K12" s="25"/>
      <c r="L12" s="25"/>
      <c r="M12" s="159"/>
      <c r="N12" s="34"/>
    </row>
    <row r="13" spans="1:14" ht="15.75" customHeight="1">
      <c r="A13" s="35"/>
      <c r="B13" s="31"/>
      <c r="C13" s="31"/>
      <c r="D13" s="31"/>
      <c r="E13" s="19"/>
      <c r="F13" s="19"/>
      <c r="G13" s="19"/>
      <c r="H13" s="25"/>
      <c r="I13" s="25"/>
      <c r="J13" s="159"/>
      <c r="K13" s="25"/>
      <c r="L13" s="25"/>
      <c r="M13" s="159"/>
      <c r="N13" s="34"/>
    </row>
    <row r="14" spans="1:14" ht="15.75" customHeight="1">
      <c r="A14" s="14"/>
      <c r="B14" s="31"/>
      <c r="C14" s="14"/>
      <c r="D14" s="31"/>
      <c r="E14" s="306"/>
      <c r="F14" s="306"/>
      <c r="G14" s="306"/>
      <c r="H14" s="25"/>
      <c r="I14" s="25"/>
      <c r="J14" s="159"/>
      <c r="K14" s="25"/>
      <c r="L14" s="25"/>
      <c r="M14" s="159"/>
      <c r="N14" s="34"/>
    </row>
    <row r="15" spans="1:38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14" ht="15.75" customHeight="1">
      <c r="A16" s="31"/>
      <c r="B16" s="31"/>
      <c r="C16" s="14"/>
      <c r="D16" s="31"/>
      <c r="E16" s="306"/>
      <c r="F16" s="306"/>
      <c r="G16" s="306"/>
      <c r="H16" s="25"/>
      <c r="I16" s="25"/>
      <c r="J16" s="159"/>
      <c r="K16" s="25"/>
      <c r="L16" s="25"/>
      <c r="M16" s="159"/>
      <c r="N16" s="34"/>
    </row>
    <row r="17" spans="1:14" ht="15.75" customHeight="1">
      <c r="A17" s="14"/>
      <c r="B17" s="31"/>
      <c r="C17" s="31"/>
      <c r="D17" s="31"/>
      <c r="E17" s="19"/>
      <c r="F17" s="19"/>
      <c r="G17" s="19"/>
      <c r="H17" s="25"/>
      <c r="I17" s="25"/>
      <c r="J17" s="159"/>
      <c r="K17" s="25"/>
      <c r="L17" s="25"/>
      <c r="M17" s="159"/>
      <c r="N17" s="34"/>
    </row>
    <row r="18" spans="1:38" ht="15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ht="15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5.75" customHeight="1">
      <c r="A20" s="31"/>
      <c r="B20" s="31"/>
      <c r="C20" s="14"/>
      <c r="D20" s="31"/>
      <c r="E20" s="306"/>
      <c r="F20" s="306"/>
      <c r="G20" s="306"/>
      <c r="H20" s="19"/>
      <c r="I20" s="19"/>
      <c r="J20" s="159"/>
      <c r="K20" s="25"/>
      <c r="L20" s="25"/>
      <c r="M20" s="19"/>
      <c r="N20" s="19"/>
      <c r="R20" s="19"/>
      <c r="S20" s="19"/>
      <c r="W20" s="19"/>
      <c r="X20" s="19"/>
      <c r="AA20" s="19"/>
      <c r="AB20" s="19"/>
      <c r="AF20" s="19"/>
      <c r="AG20" s="19"/>
      <c r="AK20" s="19"/>
      <c r="AL20" s="19"/>
    </row>
    <row r="21" spans="1:38" ht="15.75" customHeight="1">
      <c r="A21" s="13"/>
      <c r="B21" s="13"/>
      <c r="C21" s="13"/>
      <c r="D21" s="1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15.75" customHeight="1">
      <c r="A22" s="13"/>
      <c r="B22" s="13"/>
      <c r="C22" s="13"/>
      <c r="D22" s="1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15.75" customHeight="1">
      <c r="A23" s="13"/>
      <c r="B23" s="13"/>
      <c r="C23" s="13"/>
      <c r="D23" s="1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15.75" customHeight="1">
      <c r="A24" s="52"/>
      <c r="B24" s="52"/>
      <c r="C24" s="52"/>
      <c r="D24" s="5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ht="15.75" customHeight="1">
      <c r="A25" s="52"/>
      <c r="B25" s="52"/>
      <c r="C25" s="52"/>
      <c r="D25" s="52"/>
      <c r="E25" s="13"/>
      <c r="F25" s="13"/>
      <c r="G25" s="13"/>
      <c r="H25" s="13"/>
      <c r="I25" s="13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</row>
    <row r="26" spans="1:14" ht="15.75" customHeight="1">
      <c r="A26" s="35"/>
      <c r="B26" s="136"/>
      <c r="C26" s="136"/>
      <c r="D26" s="136"/>
      <c r="E26" s="136"/>
      <c r="F26" s="34"/>
      <c r="G26" s="306"/>
      <c r="H26" s="25"/>
      <c r="I26" s="25"/>
      <c r="J26" s="159"/>
      <c r="K26" s="25"/>
      <c r="L26" s="25"/>
      <c r="M26" s="159"/>
      <c r="N26" s="34"/>
    </row>
    <row r="27" spans="1:14" ht="15.75" customHeight="1">
      <c r="A27" s="347"/>
      <c r="F27" s="19"/>
      <c r="G27" s="19"/>
      <c r="H27" s="25"/>
      <c r="I27" s="25"/>
      <c r="J27" s="159"/>
      <c r="K27" s="25"/>
      <c r="L27" s="25"/>
      <c r="M27" s="159"/>
      <c r="N27" s="34"/>
    </row>
    <row r="28" spans="6:14" ht="15.75" customHeight="1">
      <c r="F28" s="306"/>
      <c r="G28" s="306"/>
      <c r="H28" s="25"/>
      <c r="I28" s="25"/>
      <c r="J28" s="159"/>
      <c r="K28" s="25"/>
      <c r="L28" s="25"/>
      <c r="M28" s="159"/>
      <c r="N28" s="34"/>
    </row>
    <row r="29" spans="1:33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6:14" ht="15.75" customHeight="1">
      <c r="F30" s="159"/>
      <c r="G30" s="37"/>
      <c r="H30" s="18"/>
      <c r="I30" s="18"/>
      <c r="J30" s="159"/>
      <c r="K30" s="18"/>
      <c r="L30" s="18"/>
      <c r="M30" s="159"/>
      <c r="N30" s="37"/>
    </row>
    <row r="31" spans="1:11" ht="15.75" customHeight="1">
      <c r="A31" s="31"/>
      <c r="B31" s="52"/>
      <c r="C31" s="52"/>
      <c r="D31" s="31"/>
      <c r="E31" s="25"/>
      <c r="H31" s="25"/>
      <c r="I31" s="52"/>
      <c r="J31" s="23"/>
      <c r="K31" s="68"/>
    </row>
    <row r="32" spans="1:33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9" ht="15.75" customHeight="1">
      <c r="A36" s="31"/>
      <c r="E36" s="31"/>
      <c r="F36" s="31"/>
      <c r="G36" s="31"/>
      <c r="H36" s="31"/>
      <c r="I36" s="31"/>
    </row>
    <row r="37" spans="1:33" ht="15.75" customHeight="1">
      <c r="A37" s="13"/>
      <c r="B37" s="13"/>
      <c r="C37" s="13"/>
      <c r="D37" s="13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34"/>
      <c r="P37" s="34"/>
      <c r="Q37" s="25"/>
      <c r="R37" s="25"/>
      <c r="S37" s="25"/>
      <c r="T37" s="34"/>
      <c r="U37" s="34"/>
      <c r="V37" s="25"/>
      <c r="W37" s="25"/>
      <c r="X37" s="25"/>
      <c r="Y37" s="25"/>
      <c r="Z37" s="25"/>
      <c r="AA37" s="25"/>
      <c r="AB37" s="25"/>
      <c r="AC37" s="25"/>
      <c r="AD37" s="25"/>
      <c r="AE37" s="34"/>
      <c r="AF37" s="34"/>
      <c r="AG37" s="34"/>
    </row>
    <row r="38" spans="1:33" ht="15.75" customHeight="1">
      <c r="A38" s="13"/>
      <c r="B38" s="13"/>
      <c r="C38" s="13"/>
      <c r="D38" s="13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4"/>
      <c r="P38" s="34"/>
      <c r="Q38" s="25"/>
      <c r="R38" s="25"/>
      <c r="S38" s="25"/>
      <c r="T38" s="34"/>
      <c r="U38" s="34"/>
      <c r="V38" s="25"/>
      <c r="W38" s="25"/>
      <c r="X38" s="25"/>
      <c r="Y38" s="25"/>
      <c r="Z38" s="25"/>
      <c r="AA38" s="25"/>
      <c r="AB38" s="25"/>
      <c r="AC38" s="25"/>
      <c r="AD38" s="25"/>
      <c r="AE38" s="34"/>
      <c r="AF38" s="34"/>
      <c r="AG38" s="34"/>
    </row>
    <row r="39" spans="1:33" ht="15.75" customHeight="1">
      <c r="A39" s="13"/>
      <c r="B39" s="13"/>
      <c r="C39" s="13"/>
      <c r="D39" s="1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4"/>
      <c r="P39" s="34"/>
      <c r="Q39" s="25"/>
      <c r="R39" s="25"/>
      <c r="S39" s="25"/>
      <c r="T39" s="34"/>
      <c r="U39" s="34"/>
      <c r="V39" s="25"/>
      <c r="W39" s="25"/>
      <c r="X39" s="25"/>
      <c r="Y39" s="25"/>
      <c r="Z39" s="25"/>
      <c r="AA39" s="25"/>
      <c r="AB39" s="25"/>
      <c r="AC39" s="25"/>
      <c r="AD39" s="25"/>
      <c r="AE39" s="34"/>
      <c r="AF39" s="34"/>
      <c r="AG39" s="34"/>
    </row>
    <row r="40" spans="1:33" ht="15.75" customHeight="1">
      <c r="A40" s="52"/>
      <c r="B40" s="52"/>
      <c r="C40" s="52"/>
      <c r="D40" s="5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7"/>
      <c r="P40" s="37"/>
      <c r="Q40" s="18"/>
      <c r="R40" s="18"/>
      <c r="S40" s="18"/>
      <c r="T40" s="37"/>
      <c r="U40" s="37"/>
      <c r="V40" s="18"/>
      <c r="W40" s="18"/>
      <c r="X40" s="18"/>
      <c r="Y40" s="18"/>
      <c r="Z40" s="18"/>
      <c r="AA40" s="18"/>
      <c r="AB40" s="18"/>
      <c r="AC40" s="18"/>
      <c r="AD40" s="18"/>
      <c r="AE40" s="37"/>
      <c r="AF40" s="37"/>
      <c r="AG40" s="37"/>
    </row>
    <row r="41" spans="1:33" ht="15.75" customHeight="1">
      <c r="A41" s="52"/>
      <c r="B41" s="52"/>
      <c r="C41" s="52"/>
      <c r="D41" s="52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</row>
    <row r="44" spans="1:29" ht="15.75" customHeight="1">
      <c r="A44" s="348"/>
      <c r="B44" s="14"/>
      <c r="C44" s="14"/>
      <c r="E44" s="25"/>
      <c r="F44" s="25"/>
      <c r="G44" s="226"/>
      <c r="X44" s="183"/>
      <c r="Y44" s="183"/>
      <c r="Z44" s="183"/>
      <c r="AA44" s="183"/>
      <c r="AB44" s="183"/>
      <c r="AC44" s="183"/>
    </row>
    <row r="45" spans="1:29" ht="15.75" customHeight="1">
      <c r="A45" s="348"/>
      <c r="B45" s="14"/>
      <c r="C45" s="14"/>
      <c r="E45" s="25"/>
      <c r="F45" s="25"/>
      <c r="G45" s="226"/>
      <c r="X45" s="183"/>
      <c r="Y45" s="183"/>
      <c r="Z45" s="183"/>
      <c r="AA45" s="183"/>
      <c r="AB45" s="183"/>
      <c r="AC45" s="183"/>
    </row>
    <row r="46" spans="1:29" ht="15.75" customHeight="1">
      <c r="A46" s="348"/>
      <c r="B46" s="14"/>
      <c r="C46" s="14"/>
      <c r="E46" s="25"/>
      <c r="F46" s="25"/>
      <c r="G46" s="226"/>
      <c r="X46" s="183"/>
      <c r="Y46" s="183"/>
      <c r="Z46" s="183"/>
      <c r="AA46" s="183"/>
      <c r="AB46" s="183"/>
      <c r="AC46" s="183"/>
    </row>
    <row r="47" spans="1:29" ht="15.75" customHeight="1">
      <c r="A47" s="348"/>
      <c r="B47" s="14"/>
      <c r="C47" s="14"/>
      <c r="E47" s="25"/>
      <c r="F47" s="25"/>
      <c r="G47" s="226"/>
      <c r="X47" s="183"/>
      <c r="Y47" s="183"/>
      <c r="Z47" s="183"/>
      <c r="AA47" s="183"/>
      <c r="AB47" s="183"/>
      <c r="AC47" s="183"/>
    </row>
    <row r="48" spans="1:29" ht="15.75" customHeight="1">
      <c r="A48" s="348"/>
      <c r="B48" s="14"/>
      <c r="C48" s="14"/>
      <c r="E48" s="25"/>
      <c r="F48" s="25"/>
      <c r="G48" s="226"/>
      <c r="X48" s="183"/>
      <c r="Y48" s="183"/>
      <c r="Z48" s="183"/>
      <c r="AA48" s="183"/>
      <c r="AB48" s="183"/>
      <c r="AC48" s="183"/>
    </row>
    <row r="49" spans="1:29" ht="15.75" customHeight="1">
      <c r="A49" s="348"/>
      <c r="B49" s="14"/>
      <c r="C49" s="14"/>
      <c r="E49" s="25"/>
      <c r="F49" s="25"/>
      <c r="G49" s="226"/>
      <c r="X49" s="183"/>
      <c r="Y49" s="183"/>
      <c r="Z49" s="183"/>
      <c r="AA49" s="183"/>
      <c r="AB49" s="183"/>
      <c r="AC49" s="183"/>
    </row>
    <row r="50" spans="1:29" ht="15.75" customHeight="1">
      <c r="A50" s="348"/>
      <c r="B50" s="14"/>
      <c r="C50" s="14"/>
      <c r="E50" s="25"/>
      <c r="F50" s="25"/>
      <c r="G50" s="226"/>
      <c r="X50" s="183"/>
      <c r="Y50" s="183"/>
      <c r="Z50" s="183"/>
      <c r="AA50" s="183"/>
      <c r="AB50" s="183"/>
      <c r="AC50" s="183"/>
    </row>
    <row r="51" spans="1:29" ht="15.75" customHeight="1">
      <c r="A51" s="348"/>
      <c r="B51" s="14"/>
      <c r="C51" s="14"/>
      <c r="E51" s="25"/>
      <c r="F51" s="25"/>
      <c r="G51" s="226"/>
      <c r="X51" s="183"/>
      <c r="Y51" s="183"/>
      <c r="Z51" s="183"/>
      <c r="AA51" s="183"/>
      <c r="AB51" s="183"/>
      <c r="AC51" s="183"/>
    </row>
    <row r="52" spans="1:29" ht="15.75" customHeight="1">
      <c r="A52" s="348"/>
      <c r="B52" s="14"/>
      <c r="C52" s="14"/>
      <c r="E52" s="25"/>
      <c r="F52" s="25"/>
      <c r="G52" s="226"/>
      <c r="X52" s="183"/>
      <c r="Y52" s="183"/>
      <c r="Z52" s="183"/>
      <c r="AA52" s="183"/>
      <c r="AB52" s="183"/>
      <c r="AC52" s="183"/>
    </row>
    <row r="53" spans="1:29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15.75" customHeight="1">
      <c r="A55" s="49" t="s">
        <v>58</v>
      </c>
      <c r="B55" s="49" t="s">
        <v>59</v>
      </c>
      <c r="C55" s="49" t="s">
        <v>60</v>
      </c>
      <c r="D55" s="49" t="s">
        <v>61</v>
      </c>
      <c r="E55" s="349" t="s">
        <v>62</v>
      </c>
      <c r="F55" s="49" t="s">
        <v>63</v>
      </c>
      <c r="G55" s="49" t="s">
        <v>64</v>
      </c>
      <c r="H55" s="49" t="s">
        <v>65</v>
      </c>
      <c r="I55" s="49" t="s">
        <v>66</v>
      </c>
      <c r="J55" s="49" t="s">
        <v>67</v>
      </c>
      <c r="K55" s="49" t="s">
        <v>68</v>
      </c>
      <c r="L55" s="49" t="s">
        <v>69</v>
      </c>
      <c r="M55" s="49" t="s">
        <v>70</v>
      </c>
      <c r="N55" s="49" t="s">
        <v>71</v>
      </c>
      <c r="O55" s="49" t="s">
        <v>72</v>
      </c>
      <c r="P55" s="49" t="s">
        <v>73</v>
      </c>
      <c r="Q55" s="49" t="s">
        <v>74</v>
      </c>
      <c r="R55" s="49" t="s">
        <v>75</v>
      </c>
      <c r="S55" s="49" t="s">
        <v>76</v>
      </c>
      <c r="T55" s="49" t="s">
        <v>77</v>
      </c>
      <c r="U55" s="49" t="s">
        <v>78</v>
      </c>
      <c r="V55" s="49" t="s">
        <v>25</v>
      </c>
      <c r="W55" s="49" t="s">
        <v>79</v>
      </c>
      <c r="X55" s="13"/>
      <c r="Y55" s="13"/>
      <c r="Z55" s="13"/>
      <c r="AA55" s="13"/>
      <c r="AB55" s="13"/>
      <c r="AC55" s="13"/>
    </row>
    <row r="56" spans="1:29" ht="15.75" customHeight="1">
      <c r="A56" s="378">
        <v>422761</v>
      </c>
      <c r="B56" s="378">
        <v>263915</v>
      </c>
      <c r="C56" s="378">
        <v>441550</v>
      </c>
      <c r="D56" s="378">
        <v>191129</v>
      </c>
      <c r="E56" s="378">
        <v>223444</v>
      </c>
      <c r="F56" s="378">
        <v>142604</v>
      </c>
      <c r="G56" s="378">
        <v>120554</v>
      </c>
      <c r="H56" s="378">
        <v>134279</v>
      </c>
      <c r="I56" s="378">
        <v>168878</v>
      </c>
      <c r="J56" s="378">
        <v>237975</v>
      </c>
      <c r="K56" s="378">
        <v>157145</v>
      </c>
      <c r="L56" s="378">
        <v>206055</v>
      </c>
      <c r="M56" s="378">
        <v>328923</v>
      </c>
      <c r="N56" s="378">
        <v>151073</v>
      </c>
      <c r="O56" s="378">
        <v>181072</v>
      </c>
      <c r="P56" s="378">
        <v>151992</v>
      </c>
      <c r="Q56" s="378">
        <v>116736</v>
      </c>
      <c r="R56" s="378">
        <v>106966</v>
      </c>
      <c r="S56" s="378">
        <v>121760</v>
      </c>
      <c r="T56" s="378">
        <v>138015</v>
      </c>
      <c r="U56" s="378">
        <v>99770</v>
      </c>
      <c r="V56" s="378">
        <v>107711</v>
      </c>
      <c r="W56" s="378">
        <v>112835</v>
      </c>
      <c r="X56" s="13"/>
      <c r="Y56" s="13"/>
      <c r="Z56" s="13"/>
      <c r="AA56" s="13"/>
      <c r="AB56" s="13"/>
      <c r="AC56" s="13"/>
    </row>
    <row r="57" spans="1:5" ht="15.75" customHeight="1">
      <c r="A57" s="31"/>
      <c r="B57" s="31"/>
      <c r="C57" s="31"/>
      <c r="D57" s="31"/>
      <c r="E57" s="31"/>
    </row>
    <row r="58" spans="1:29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34"/>
      <c r="L58" s="34"/>
      <c r="M58" s="34"/>
      <c r="N58" s="25"/>
      <c r="O58" s="25"/>
      <c r="P58" s="34"/>
      <c r="Q58" s="34"/>
      <c r="R58" s="34"/>
      <c r="S58" s="25"/>
      <c r="T58" s="25"/>
      <c r="U58" s="25"/>
      <c r="V58" s="25"/>
      <c r="W58" s="25"/>
      <c r="X58" s="25"/>
      <c r="Y58" s="25"/>
      <c r="Z58" s="25"/>
      <c r="AA58" s="34"/>
      <c r="AB58" s="34"/>
      <c r="AC58" s="34"/>
    </row>
    <row r="59" spans="1:29" ht="15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34"/>
      <c r="L59" s="34"/>
      <c r="M59" s="34"/>
      <c r="N59" s="25"/>
      <c r="O59" s="25"/>
      <c r="P59" s="34"/>
      <c r="Q59" s="34"/>
      <c r="R59" s="34"/>
      <c r="S59" s="25"/>
      <c r="T59" s="25"/>
      <c r="U59" s="25"/>
      <c r="V59" s="25"/>
      <c r="W59" s="25"/>
      <c r="X59" s="25"/>
      <c r="Y59" s="25"/>
      <c r="Z59" s="25"/>
      <c r="AA59" s="34"/>
      <c r="AB59" s="34"/>
      <c r="AC59" s="34"/>
    </row>
    <row r="60" spans="1:29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34"/>
      <c r="L60" s="34"/>
      <c r="M60" s="34"/>
      <c r="N60" s="25"/>
      <c r="O60" s="25"/>
      <c r="P60" s="34"/>
      <c r="Q60" s="34"/>
      <c r="R60" s="34"/>
      <c r="S60" s="25"/>
      <c r="T60" s="25"/>
      <c r="U60" s="25"/>
      <c r="V60" s="25"/>
      <c r="W60" s="25"/>
      <c r="X60" s="25"/>
      <c r="Y60" s="25"/>
      <c r="Z60" s="25"/>
      <c r="AA60" s="34"/>
      <c r="AB60" s="34"/>
      <c r="AC60" s="34"/>
    </row>
    <row r="61" spans="1:29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37"/>
      <c r="L61" s="37"/>
      <c r="M61" s="37"/>
      <c r="N61" s="18"/>
      <c r="O61" s="18"/>
      <c r="P61" s="37"/>
      <c r="Q61" s="37"/>
      <c r="R61" s="37"/>
      <c r="S61" s="18"/>
      <c r="T61" s="18"/>
      <c r="U61" s="18"/>
      <c r="V61" s="18"/>
      <c r="W61" s="18"/>
      <c r="X61" s="18"/>
      <c r="Y61" s="18"/>
      <c r="Z61" s="18"/>
      <c r="AA61" s="37"/>
      <c r="AB61" s="37"/>
      <c r="AC61" s="37"/>
    </row>
    <row r="62" spans="1:29" ht="15.75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11" ht="15.75" customHeight="1">
      <c r="A63" s="35"/>
      <c r="K63" s="68"/>
    </row>
    <row r="64" ht="15.75" customHeight="1">
      <c r="K64" s="68"/>
    </row>
    <row r="65" spans="1:11" ht="15.75" customHeight="1">
      <c r="A65" s="84"/>
      <c r="B65" s="84"/>
      <c r="C65" s="83"/>
      <c r="D65" s="83"/>
      <c r="E65" s="83"/>
      <c r="G65" s="136"/>
      <c r="H65" s="136"/>
      <c r="I65" s="136"/>
      <c r="J65" s="136"/>
      <c r="K65" s="68"/>
    </row>
    <row r="66" spans="1:11" ht="15.75" customHeight="1">
      <c r="A66" s="84"/>
      <c r="B66" s="84"/>
      <c r="C66" s="83"/>
      <c r="D66" s="83"/>
      <c r="E66" s="83"/>
      <c r="G66" s="136"/>
      <c r="H66" s="136"/>
      <c r="I66" s="136"/>
      <c r="J66" s="136"/>
      <c r="K66" s="68"/>
    </row>
    <row r="67" spans="1:9" ht="15.75" customHeight="1">
      <c r="A67" s="35"/>
      <c r="B67" s="84"/>
      <c r="C67" s="14"/>
      <c r="D67" s="31"/>
      <c r="E67" s="136"/>
      <c r="H67" s="23"/>
      <c r="I67" s="13"/>
    </row>
    <row r="68" spans="2:10" ht="15.75" customHeight="1">
      <c r="B68" s="347"/>
      <c r="C68" s="347"/>
      <c r="D68" s="347"/>
      <c r="E68" s="347"/>
      <c r="F68" s="347"/>
      <c r="G68" s="347"/>
      <c r="H68" s="347"/>
      <c r="I68" s="347"/>
      <c r="J68" s="347"/>
    </row>
    <row r="69" spans="2:10" ht="15.75" customHeight="1">
      <c r="B69" s="347"/>
      <c r="C69" s="347"/>
      <c r="D69" s="347"/>
      <c r="E69" s="347"/>
      <c r="F69" s="347"/>
      <c r="G69" s="347"/>
      <c r="H69" s="347"/>
      <c r="I69" s="84"/>
      <c r="J69" s="84"/>
    </row>
    <row r="70" spans="1:10" ht="15.75" customHeight="1">
      <c r="A70" s="347"/>
      <c r="B70" s="347"/>
      <c r="C70" s="347"/>
      <c r="D70" s="347"/>
      <c r="E70" s="347"/>
      <c r="F70" s="347"/>
      <c r="G70" s="347"/>
      <c r="H70" s="347"/>
      <c r="I70" s="84"/>
      <c r="J70" s="84"/>
    </row>
    <row r="71" spans="1:10" ht="15.75" customHeight="1">
      <c r="A71" s="347"/>
      <c r="B71" s="347"/>
      <c r="C71" s="347"/>
      <c r="D71" s="347"/>
      <c r="E71" s="347"/>
      <c r="F71" s="347"/>
      <c r="G71" s="347"/>
      <c r="H71" s="347"/>
      <c r="I71" s="84"/>
      <c r="J71" s="84"/>
    </row>
    <row r="72" spans="1:10" ht="15.75" customHeight="1">
      <c r="A72" s="183"/>
      <c r="B72" s="183"/>
      <c r="C72" s="183"/>
      <c r="D72" s="183"/>
      <c r="E72" s="183"/>
      <c r="F72" s="183"/>
      <c r="G72" s="183"/>
      <c r="H72" s="183"/>
      <c r="I72" s="183"/>
      <c r="J72" s="183"/>
    </row>
    <row r="73" spans="1:10" ht="15.75" customHeight="1">
      <c r="A73" s="136"/>
      <c r="B73" s="136"/>
      <c r="C73" s="136"/>
      <c r="D73" s="136"/>
      <c r="E73" s="186"/>
      <c r="F73" s="186"/>
      <c r="G73" s="136"/>
      <c r="H73" s="136"/>
      <c r="I73" s="136"/>
      <c r="J73" s="186"/>
    </row>
    <row r="78" spans="1:9" ht="15.75" customHeight="1">
      <c r="A78" s="31"/>
      <c r="B78" s="31"/>
      <c r="C78" s="31"/>
      <c r="D78" s="31"/>
      <c r="E78" s="19"/>
      <c r="H78" s="25"/>
      <c r="I78" s="13"/>
    </row>
    <row r="89" spans="1:5" ht="15.75" customHeight="1">
      <c r="A89" s="31"/>
      <c r="B89" s="31"/>
      <c r="C89" s="31"/>
      <c r="D89" s="31"/>
      <c r="E89" s="34"/>
    </row>
    <row r="90" spans="1:5" ht="15.75" customHeight="1">
      <c r="A90" s="14"/>
      <c r="B90" s="14"/>
      <c r="C90" s="14"/>
      <c r="D90" s="31"/>
      <c r="E90" s="25"/>
    </row>
    <row r="91" spans="3:5" ht="15.75" customHeight="1">
      <c r="C91" s="14"/>
      <c r="D91" s="31"/>
      <c r="E91" s="25"/>
    </row>
    <row r="92" spans="1:2" ht="15.75" customHeight="1">
      <c r="A92" s="35"/>
      <c r="B92" s="35"/>
    </row>
    <row r="93" spans="1:2" ht="15.75" customHeight="1">
      <c r="A93" s="35"/>
      <c r="B93" s="35"/>
    </row>
  </sheetData>
  <sheetProtection/>
  <mergeCells count="1">
    <mergeCell ref="C3:D3"/>
  </mergeCells>
  <printOptions/>
  <pageMargins left="0.7874015748031497" right="0" top="0.7874015748031497" bottom="0.1968503937007874" header="0.3937007874015748" footer="0.1968503937007874"/>
  <pageSetup firstPageNumber="124" useFirstPageNumber="1" horizontalDpi="600" verticalDpi="600" orientation="portrait" paperSize="9" r:id="rId2"/>
  <headerFooter alignWithMargins="0">
    <oddHeader>&amp;L&amp;"ＭＳ 明朝,標準"&amp;8&amp;P　財政・税務&amp;R&amp;"ＭＳ 明朝,標準"&amp;8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SheetLayoutView="100" zoomScalePageLayoutView="0" workbookViewId="0" topLeftCell="A1">
      <selection activeCell="G100" sqref="G100"/>
    </sheetView>
  </sheetViews>
  <sheetFormatPr defaultColWidth="15.625" defaultRowHeight="13.5"/>
  <cols>
    <col min="1" max="1" width="3.625" style="8" customWidth="1"/>
    <col min="2" max="2" width="5.625" style="8" customWidth="1"/>
    <col min="3" max="3" width="19.75390625" style="8" customWidth="1"/>
    <col min="4" max="4" width="3.125" style="8" customWidth="1"/>
    <col min="5" max="6" width="27.625" style="8" customWidth="1"/>
    <col min="7" max="7" width="7.375" style="8" customWidth="1"/>
    <col min="8" max="8" width="10.625" style="8" customWidth="1"/>
    <col min="9" max="9" width="10.625" style="399" customWidth="1"/>
    <col min="10" max="12" width="18.00390625" style="8" customWidth="1"/>
    <col min="13" max="16384" width="15.625" style="8" customWidth="1"/>
  </cols>
  <sheetData>
    <row r="1" spans="1:11" ht="14.25">
      <c r="A1" s="431" t="s">
        <v>404</v>
      </c>
      <c r="B1" s="431"/>
      <c r="C1" s="431"/>
      <c r="D1" s="431"/>
      <c r="E1" s="431"/>
      <c r="F1" s="431"/>
      <c r="G1" s="3"/>
      <c r="H1" s="3"/>
      <c r="I1" s="397"/>
      <c r="J1" s="7"/>
      <c r="K1" s="7"/>
    </row>
    <row r="2" spans="1:10" ht="13.5" customHeight="1">
      <c r="A2" s="6"/>
      <c r="B2" s="6"/>
      <c r="C2" s="6"/>
      <c r="D2" s="6"/>
      <c r="E2" s="6"/>
      <c r="F2" s="6"/>
      <c r="G2" s="6"/>
      <c r="H2" s="6"/>
      <c r="I2" s="398"/>
      <c r="J2" s="6"/>
    </row>
    <row r="3" ht="13.5" customHeight="1" thickBot="1"/>
    <row r="4" spans="1:9" ht="18" customHeight="1">
      <c r="A4" s="9"/>
      <c r="B4" s="10"/>
      <c r="C4" s="11" t="s">
        <v>215</v>
      </c>
      <c r="D4" s="12"/>
      <c r="E4" s="11" t="s">
        <v>405</v>
      </c>
      <c r="F4" s="360" t="s">
        <v>406</v>
      </c>
      <c r="G4" s="13"/>
      <c r="H4" s="13"/>
      <c r="I4" s="400"/>
    </row>
    <row r="5" spans="1:9" ht="18" customHeight="1">
      <c r="A5" s="13"/>
      <c r="B5" s="14"/>
      <c r="C5" s="15"/>
      <c r="D5" s="16"/>
      <c r="E5" s="17" t="s">
        <v>216</v>
      </c>
      <c r="F5" s="17" t="s">
        <v>216</v>
      </c>
      <c r="G5" s="13"/>
      <c r="H5" s="13"/>
      <c r="I5" s="400"/>
    </row>
    <row r="6" spans="1:9" ht="12" customHeight="1">
      <c r="A6" s="18"/>
      <c r="B6" s="18"/>
      <c r="C6" s="15"/>
      <c r="D6" s="16"/>
      <c r="E6" s="15"/>
      <c r="F6" s="15"/>
      <c r="G6" s="19"/>
      <c r="H6" s="19"/>
      <c r="I6" s="401"/>
    </row>
    <row r="7" spans="1:9" ht="15" customHeight="1">
      <c r="A7" s="20"/>
      <c r="B7" s="434" t="s">
        <v>407</v>
      </c>
      <c r="C7" s="434"/>
      <c r="D7" s="16"/>
      <c r="E7" s="372">
        <f>SUM(E9:E11)</f>
        <v>98049000</v>
      </c>
      <c r="F7" s="372">
        <f>SUM(F9:F11)</f>
        <v>96170000</v>
      </c>
      <c r="G7" s="18"/>
      <c r="H7" s="18"/>
      <c r="I7" s="402"/>
    </row>
    <row r="8" spans="1:9" ht="12" customHeight="1">
      <c r="A8" s="21"/>
      <c r="B8" s="21"/>
      <c r="C8" s="15"/>
      <c r="D8" s="16"/>
      <c r="E8" s="22"/>
      <c r="F8" s="22"/>
      <c r="G8" s="19"/>
      <c r="H8" s="19"/>
      <c r="I8" s="401"/>
    </row>
    <row r="9" spans="1:9" ht="15" customHeight="1">
      <c r="A9" s="23"/>
      <c r="B9" s="433" t="s">
        <v>217</v>
      </c>
      <c r="C9" s="433"/>
      <c r="D9" s="16"/>
      <c r="E9" s="24">
        <v>63828000</v>
      </c>
      <c r="F9" s="24">
        <v>63023000</v>
      </c>
      <c r="G9" s="18"/>
      <c r="H9" s="18"/>
      <c r="I9" s="402"/>
    </row>
    <row r="10" spans="1:9" ht="12" customHeight="1">
      <c r="A10" s="19"/>
      <c r="B10" s="19"/>
      <c r="C10" s="15"/>
      <c r="D10" s="16"/>
      <c r="E10" s="22"/>
      <c r="F10" s="22"/>
      <c r="G10" s="19"/>
      <c r="H10" s="19"/>
      <c r="I10" s="401"/>
    </row>
    <row r="11" spans="1:9" ht="15" customHeight="1">
      <c r="A11" s="21"/>
      <c r="B11" s="433" t="s">
        <v>218</v>
      </c>
      <c r="C11" s="433"/>
      <c r="D11" s="16"/>
      <c r="E11" s="24">
        <f>SUM(E13:E19)</f>
        <v>34221000</v>
      </c>
      <c r="F11" s="24">
        <f>SUM(F13:F19)</f>
        <v>33147000</v>
      </c>
      <c r="G11" s="25"/>
      <c r="H11" s="25"/>
      <c r="I11" s="403"/>
    </row>
    <row r="12" spans="1:9" ht="12" customHeight="1">
      <c r="A12" s="23"/>
      <c r="B12" s="23"/>
      <c r="C12" s="15"/>
      <c r="D12" s="16"/>
      <c r="E12" s="22"/>
      <c r="F12" s="22"/>
      <c r="G12" s="19"/>
      <c r="H12" s="19"/>
      <c r="I12" s="401"/>
    </row>
    <row r="13" spans="1:9" ht="15" customHeight="1">
      <c r="A13" s="19"/>
      <c r="B13" s="14"/>
      <c r="C13" s="4" t="s">
        <v>219</v>
      </c>
      <c r="D13" s="16"/>
      <c r="E13" s="24">
        <v>17990000</v>
      </c>
      <c r="F13" s="24">
        <v>17954000</v>
      </c>
      <c r="G13" s="25"/>
      <c r="H13" s="25"/>
      <c r="I13" s="403"/>
    </row>
    <row r="14" spans="1:9" ht="12" customHeight="1">
      <c r="A14" s="21"/>
      <c r="B14" s="21"/>
      <c r="C14" s="15"/>
      <c r="D14" s="16"/>
      <c r="E14" s="22"/>
      <c r="F14" s="22"/>
      <c r="G14" s="19"/>
      <c r="H14" s="19"/>
      <c r="I14" s="401"/>
    </row>
    <row r="15" spans="1:9" ht="15" customHeight="1">
      <c r="A15" s="23"/>
      <c r="B15" s="14"/>
      <c r="C15" s="4" t="s">
        <v>220</v>
      </c>
      <c r="D15" s="16"/>
      <c r="E15" s="24">
        <v>1621000</v>
      </c>
      <c r="F15" s="24">
        <v>112000</v>
      </c>
      <c r="G15" s="25"/>
      <c r="H15" s="25"/>
      <c r="I15" s="403"/>
    </row>
    <row r="16" spans="1:9" ht="12" customHeight="1">
      <c r="A16" s="23"/>
      <c r="B16" s="23"/>
      <c r="C16" s="15"/>
      <c r="D16" s="16"/>
      <c r="E16" s="22"/>
      <c r="F16" s="22"/>
      <c r="G16" s="19"/>
      <c r="H16" s="19"/>
      <c r="I16" s="401"/>
    </row>
    <row r="17" spans="1:9" ht="15" customHeight="1">
      <c r="A17" s="19"/>
      <c r="B17" s="19"/>
      <c r="C17" s="4" t="s">
        <v>221</v>
      </c>
      <c r="D17" s="16"/>
      <c r="E17" s="24">
        <v>10714000</v>
      </c>
      <c r="F17" s="24">
        <v>11096000</v>
      </c>
      <c r="G17" s="25"/>
      <c r="H17" s="25"/>
      <c r="I17" s="403"/>
    </row>
    <row r="18" spans="1:9" ht="12" customHeight="1">
      <c r="A18" s="19"/>
      <c r="B18" s="19"/>
      <c r="C18" s="4"/>
      <c r="D18" s="16"/>
      <c r="E18" s="24"/>
      <c r="F18" s="24"/>
      <c r="G18" s="25"/>
      <c r="H18" s="25"/>
      <c r="I18" s="403"/>
    </row>
    <row r="19" spans="1:9" ht="17.25" customHeight="1">
      <c r="A19" s="19"/>
      <c r="B19" s="19"/>
      <c r="C19" s="4" t="s">
        <v>126</v>
      </c>
      <c r="D19" s="16"/>
      <c r="E19" s="24">
        <v>3896000</v>
      </c>
      <c r="F19" s="24">
        <v>3985000</v>
      </c>
      <c r="G19" s="25"/>
      <c r="H19" s="25"/>
      <c r="I19" s="403"/>
    </row>
    <row r="20" spans="1:9" ht="12" customHeight="1">
      <c r="A20" s="26"/>
      <c r="B20" s="26"/>
      <c r="C20" s="27"/>
      <c r="D20" s="28"/>
      <c r="E20" s="29"/>
      <c r="F20" s="29"/>
      <c r="G20" s="25"/>
      <c r="H20" s="25"/>
      <c r="I20" s="403"/>
    </row>
    <row r="21" spans="1:9" ht="12" customHeight="1">
      <c r="A21" s="30" t="s">
        <v>401</v>
      </c>
      <c r="B21" s="23"/>
      <c r="C21" s="14"/>
      <c r="D21" s="31"/>
      <c r="E21" s="25"/>
      <c r="F21" s="25"/>
      <c r="G21" s="18"/>
      <c r="H21" s="18"/>
      <c r="I21" s="402"/>
    </row>
    <row r="22" spans="1:9" ht="15" customHeight="1">
      <c r="A22" s="30" t="s">
        <v>402</v>
      </c>
      <c r="B22" s="23"/>
      <c r="C22" s="14"/>
      <c r="D22" s="31"/>
      <c r="E22" s="25"/>
      <c r="F22" s="25"/>
      <c r="G22" s="19"/>
      <c r="H22" s="19"/>
      <c r="I22" s="401"/>
    </row>
    <row r="23" spans="1:9" ht="15" customHeight="1">
      <c r="A23" s="30" t="s">
        <v>403</v>
      </c>
      <c r="B23" s="23"/>
      <c r="C23" s="32"/>
      <c r="D23" s="33"/>
      <c r="E23" s="18"/>
      <c r="F23" s="18"/>
      <c r="G23" s="19"/>
      <c r="H23" s="19"/>
      <c r="I23" s="401"/>
    </row>
    <row r="24" spans="1:9" ht="15" customHeight="1">
      <c r="A24" s="19"/>
      <c r="B24" s="19"/>
      <c r="C24" s="14"/>
      <c r="D24" s="31"/>
      <c r="E24" s="25"/>
      <c r="F24" s="25"/>
      <c r="G24" s="25"/>
      <c r="H24" s="25"/>
      <c r="I24" s="403"/>
    </row>
    <row r="25" spans="1:9" ht="15" customHeight="1">
      <c r="A25" s="431" t="s">
        <v>222</v>
      </c>
      <c r="B25" s="431"/>
      <c r="C25" s="431"/>
      <c r="D25" s="431"/>
      <c r="E25" s="431"/>
      <c r="F25" s="431"/>
      <c r="G25" s="25"/>
      <c r="H25" s="25"/>
      <c r="I25" s="403"/>
    </row>
    <row r="26" spans="1:9" ht="17.25" customHeight="1">
      <c r="A26" s="432" t="s">
        <v>408</v>
      </c>
      <c r="B26" s="432"/>
      <c r="C26" s="432"/>
      <c r="D26" s="432"/>
      <c r="E26" s="432"/>
      <c r="F26" s="432"/>
      <c r="G26" s="25"/>
      <c r="H26" s="25"/>
      <c r="I26" s="403"/>
    </row>
    <row r="27" spans="1:9" ht="12" customHeight="1">
      <c r="A27" s="34"/>
      <c r="B27" s="34"/>
      <c r="C27" s="14"/>
      <c r="D27" s="31"/>
      <c r="E27" s="25"/>
      <c r="F27" s="413" t="s">
        <v>409</v>
      </c>
      <c r="G27" s="25"/>
      <c r="H27" s="25"/>
      <c r="I27" s="403"/>
    </row>
    <row r="28" spans="1:9" ht="15" customHeight="1">
      <c r="A28" s="34"/>
      <c r="B28" s="34"/>
      <c r="C28" s="14"/>
      <c r="D28" s="31"/>
      <c r="E28" s="25"/>
      <c r="F28" s="25"/>
      <c r="G28" s="25"/>
      <c r="H28" s="25"/>
      <c r="I28" s="403"/>
    </row>
    <row r="29" spans="1:9" ht="15" customHeight="1">
      <c r="A29" s="19"/>
      <c r="B29" s="19"/>
      <c r="C29" s="31"/>
      <c r="D29" s="31"/>
      <c r="E29" s="19"/>
      <c r="F29" s="19"/>
      <c r="G29" s="19"/>
      <c r="H29" s="19"/>
      <c r="I29" s="401"/>
    </row>
    <row r="30" spans="1:9" ht="15" customHeight="1">
      <c r="A30" s="18"/>
      <c r="B30" s="18"/>
      <c r="C30" s="14"/>
      <c r="D30" s="31"/>
      <c r="E30" s="25"/>
      <c r="F30" s="25"/>
      <c r="G30" s="25"/>
      <c r="H30" s="25"/>
      <c r="I30" s="403"/>
    </row>
    <row r="31" spans="1:9" ht="17.25" customHeight="1">
      <c r="A31" s="34"/>
      <c r="B31" s="34"/>
      <c r="C31" s="14"/>
      <c r="D31" s="31"/>
      <c r="E31" s="25"/>
      <c r="F31" s="25"/>
      <c r="G31" s="25"/>
      <c r="H31" s="25"/>
      <c r="I31" s="403"/>
    </row>
    <row r="32" spans="1:9" ht="17.25" customHeight="1">
      <c r="A32" s="34"/>
      <c r="B32" s="34"/>
      <c r="C32" s="14"/>
      <c r="D32" s="31"/>
      <c r="E32" s="25"/>
      <c r="F32" s="25"/>
      <c r="G32" s="25"/>
      <c r="H32" s="25"/>
      <c r="I32" s="403"/>
    </row>
    <row r="33" spans="1:9" ht="17.25" customHeight="1">
      <c r="A33" s="34"/>
      <c r="B33" s="34"/>
      <c r="C33" s="14"/>
      <c r="D33" s="31"/>
      <c r="E33" s="25"/>
      <c r="F33" s="25"/>
      <c r="G33" s="25"/>
      <c r="H33" s="25"/>
      <c r="I33" s="403"/>
    </row>
    <row r="34" spans="1:9" ht="17.25" customHeight="1">
      <c r="A34" s="34"/>
      <c r="B34" s="34"/>
      <c r="C34" s="14"/>
      <c r="D34" s="31"/>
      <c r="E34" s="25"/>
      <c r="F34" s="25"/>
      <c r="G34" s="25"/>
      <c r="H34" s="25"/>
      <c r="I34" s="403"/>
    </row>
    <row r="35" spans="1:9" ht="17.25" customHeight="1">
      <c r="A35" s="34"/>
      <c r="B35" s="34"/>
      <c r="C35" s="31"/>
      <c r="D35" s="31"/>
      <c r="E35" s="19"/>
      <c r="F35" s="19"/>
      <c r="G35" s="19"/>
      <c r="H35" s="19"/>
      <c r="I35" s="401"/>
    </row>
    <row r="36" spans="1:9" ht="17.25" customHeight="1">
      <c r="A36" s="34"/>
      <c r="B36" s="34"/>
      <c r="C36" s="14"/>
      <c r="D36" s="31"/>
      <c r="E36" s="25"/>
      <c r="F36" s="25"/>
      <c r="G36" s="25"/>
      <c r="H36" s="19"/>
      <c r="I36" s="401"/>
    </row>
    <row r="37" spans="1:9" ht="17.25" customHeight="1">
      <c r="A37" s="34"/>
      <c r="B37" s="34"/>
      <c r="C37" s="14"/>
      <c r="D37" s="31"/>
      <c r="E37" s="25"/>
      <c r="F37" s="25"/>
      <c r="G37" s="25"/>
      <c r="H37" s="25"/>
      <c r="I37" s="403"/>
    </row>
    <row r="38" spans="1:9" ht="17.25" customHeight="1">
      <c r="A38" s="25"/>
      <c r="B38" s="25"/>
      <c r="C38" s="14"/>
      <c r="D38" s="31"/>
      <c r="E38" s="25"/>
      <c r="F38" s="25"/>
      <c r="G38" s="25"/>
      <c r="H38" s="25"/>
      <c r="I38" s="403"/>
    </row>
    <row r="39" spans="1:9" ht="17.25" customHeight="1">
      <c r="A39" s="34"/>
      <c r="B39" s="34"/>
      <c r="C39" s="14"/>
      <c r="D39" s="31"/>
      <c r="E39" s="25"/>
      <c r="F39" s="25"/>
      <c r="G39" s="25"/>
      <c r="H39" s="25"/>
      <c r="I39" s="403"/>
    </row>
    <row r="40" spans="1:9" ht="17.25" customHeight="1">
      <c r="A40" s="23"/>
      <c r="B40" s="23"/>
      <c r="C40" s="14"/>
      <c r="D40" s="31"/>
      <c r="E40" s="25"/>
      <c r="F40" s="25"/>
      <c r="G40" s="25"/>
      <c r="H40" s="25"/>
      <c r="I40" s="403"/>
    </row>
    <row r="41" spans="1:9" ht="17.25" customHeight="1">
      <c r="A41" s="34"/>
      <c r="B41" s="34"/>
      <c r="C41" s="31"/>
      <c r="D41" s="31"/>
      <c r="E41" s="19"/>
      <c r="F41" s="19"/>
      <c r="G41" s="19"/>
      <c r="H41" s="25"/>
      <c r="I41" s="403"/>
    </row>
    <row r="42" spans="1:9" ht="17.25" customHeight="1">
      <c r="A42" s="34"/>
      <c r="B42" s="34"/>
      <c r="C42" s="14"/>
      <c r="D42" s="31"/>
      <c r="E42" s="25"/>
      <c r="F42" s="25"/>
      <c r="G42" s="25"/>
      <c r="H42" s="19"/>
      <c r="I42" s="401"/>
    </row>
    <row r="43" spans="1:9" ht="17.25" customHeight="1">
      <c r="A43" s="34"/>
      <c r="B43" s="34"/>
      <c r="C43" s="14"/>
      <c r="D43" s="31"/>
      <c r="E43" s="25"/>
      <c r="F43" s="25"/>
      <c r="G43" s="25"/>
      <c r="H43" s="25"/>
      <c r="I43" s="403"/>
    </row>
    <row r="44" spans="1:9" ht="17.25" customHeight="1">
      <c r="A44" s="34"/>
      <c r="B44" s="34"/>
      <c r="C44" s="14"/>
      <c r="D44" s="31"/>
      <c r="E44" s="25"/>
      <c r="F44" s="25"/>
      <c r="G44" s="25"/>
      <c r="H44" s="25"/>
      <c r="I44" s="403"/>
    </row>
    <row r="45" spans="1:9" ht="17.25" customHeight="1">
      <c r="A45" s="23"/>
      <c r="B45" s="23"/>
      <c r="C45" s="14"/>
      <c r="D45" s="31"/>
      <c r="E45" s="34"/>
      <c r="F45" s="34"/>
      <c r="G45" s="25"/>
      <c r="H45" s="25"/>
      <c r="I45" s="403"/>
    </row>
    <row r="46" spans="1:9" ht="13.5" customHeight="1">
      <c r="A46" s="23"/>
      <c r="B46" s="35"/>
      <c r="C46" s="35"/>
      <c r="D46" s="23"/>
      <c r="E46" s="23"/>
      <c r="F46" s="23"/>
      <c r="G46" s="34"/>
      <c r="H46" s="25"/>
      <c r="I46" s="403"/>
    </row>
    <row r="47" spans="1:9" ht="13.5" customHeight="1">
      <c r="A47" s="34"/>
      <c r="B47" s="35"/>
      <c r="C47" s="34"/>
      <c r="D47" s="34"/>
      <c r="E47" s="34"/>
      <c r="F47" s="34"/>
      <c r="G47" s="34"/>
      <c r="H47" s="25"/>
      <c r="I47" s="403"/>
    </row>
    <row r="48" spans="1:9" ht="13.5" customHeight="1">
      <c r="A48" s="34"/>
      <c r="B48" s="34"/>
      <c r="C48" s="25"/>
      <c r="D48" s="25"/>
      <c r="E48" s="34"/>
      <c r="F48" s="25"/>
      <c r="G48" s="34"/>
      <c r="H48" s="19"/>
      <c r="I48" s="401"/>
    </row>
    <row r="49" spans="1:9" ht="13.5" customHeight="1">
      <c r="A49" s="34"/>
      <c r="B49" s="34"/>
      <c r="C49" s="25"/>
      <c r="D49" s="25"/>
      <c r="E49" s="34"/>
      <c r="F49" s="25"/>
      <c r="G49" s="34"/>
      <c r="H49" s="25"/>
      <c r="I49" s="403"/>
    </row>
    <row r="50" spans="1:9" ht="13.5" customHeight="1">
      <c r="A50" s="34"/>
      <c r="B50" s="34"/>
      <c r="C50" s="34"/>
      <c r="D50" s="34"/>
      <c r="E50" s="34"/>
      <c r="F50" s="34"/>
      <c r="G50" s="34"/>
      <c r="H50" s="34"/>
      <c r="I50" s="403"/>
    </row>
    <row r="51" spans="1:9" ht="13.5" customHeight="1">
      <c r="A51" s="34"/>
      <c r="B51" s="34"/>
      <c r="C51" s="25"/>
      <c r="D51" s="25"/>
      <c r="E51" s="34"/>
      <c r="F51" s="25"/>
      <c r="G51" s="34"/>
      <c r="H51" s="25"/>
      <c r="I51" s="403"/>
    </row>
    <row r="52" spans="1:9" ht="13.5" customHeight="1">
      <c r="A52" s="23"/>
      <c r="B52" s="23"/>
      <c r="C52" s="23"/>
      <c r="D52" s="23"/>
      <c r="E52" s="23"/>
      <c r="F52" s="23"/>
      <c r="G52" s="23"/>
      <c r="H52" s="23"/>
      <c r="I52" s="404"/>
    </row>
    <row r="53" spans="1:9" ht="13.5" customHeight="1">
      <c r="A53" s="34"/>
      <c r="B53" s="34"/>
      <c r="C53" s="25"/>
      <c r="D53" s="25"/>
      <c r="E53" s="34"/>
      <c r="F53" s="25"/>
      <c r="G53" s="34"/>
      <c r="H53" s="25"/>
      <c r="I53" s="403"/>
    </row>
    <row r="54" spans="1:9" ht="13.5" customHeight="1">
      <c r="A54" s="19"/>
      <c r="B54" s="19"/>
      <c r="C54" s="19"/>
      <c r="D54" s="19"/>
      <c r="E54" s="19"/>
      <c r="F54" s="19"/>
      <c r="G54" s="19"/>
      <c r="H54" s="19"/>
      <c r="I54" s="401"/>
    </row>
    <row r="55" spans="1:9" ht="13.5" customHeight="1">
      <c r="A55" s="37"/>
      <c r="B55" s="37"/>
      <c r="C55" s="37"/>
      <c r="D55" s="37"/>
      <c r="E55" s="37"/>
      <c r="F55" s="37"/>
      <c r="G55" s="37"/>
      <c r="H55" s="37"/>
      <c r="I55" s="402"/>
    </row>
    <row r="56" spans="1:9" ht="13.5" customHeight="1">
      <c r="A56" s="34"/>
      <c r="B56" s="34"/>
      <c r="C56" s="36"/>
      <c r="D56" s="36"/>
      <c r="E56" s="34"/>
      <c r="F56" s="36"/>
      <c r="G56" s="23"/>
      <c r="H56" s="23"/>
      <c r="I56" s="404"/>
    </row>
    <row r="57" spans="1:9" ht="13.5" customHeight="1">
      <c r="A57" s="34"/>
      <c r="B57" s="34"/>
      <c r="C57" s="36"/>
      <c r="D57" s="36"/>
      <c r="E57" s="34"/>
      <c r="F57" s="36"/>
      <c r="G57" s="34"/>
      <c r="H57" s="23"/>
      <c r="I57" s="404"/>
    </row>
    <row r="58" spans="1:9" ht="13.5" customHeight="1">
      <c r="A58" s="23"/>
      <c r="B58" s="23"/>
      <c r="C58" s="23"/>
      <c r="D58" s="23"/>
      <c r="E58" s="23"/>
      <c r="F58" s="23"/>
      <c r="G58" s="34"/>
      <c r="H58" s="36"/>
      <c r="I58" s="404"/>
    </row>
    <row r="59" spans="1:9" ht="13.5" customHeight="1">
      <c r="A59" s="34"/>
      <c r="B59" s="34"/>
      <c r="C59" s="34"/>
      <c r="D59" s="34"/>
      <c r="E59" s="34"/>
      <c r="F59" s="34"/>
      <c r="G59" s="34"/>
      <c r="H59" s="34"/>
      <c r="I59" s="403"/>
    </row>
    <row r="60" spans="1:9" ht="13.5" customHeight="1">
      <c r="A60" s="19"/>
      <c r="B60" s="19"/>
      <c r="C60" s="19"/>
      <c r="D60" s="19"/>
      <c r="E60" s="19"/>
      <c r="F60" s="19"/>
      <c r="G60" s="19"/>
      <c r="H60" s="19"/>
      <c r="I60" s="401"/>
    </row>
    <row r="61" spans="1:9" ht="13.5" customHeight="1">
      <c r="A61" s="37"/>
      <c r="B61" s="37"/>
      <c r="C61" s="18"/>
      <c r="D61" s="18"/>
      <c r="E61" s="37"/>
      <c r="F61" s="18"/>
      <c r="G61" s="37"/>
      <c r="H61" s="18"/>
      <c r="I61" s="402"/>
    </row>
    <row r="62" spans="1:9" ht="13.5" customHeight="1">
      <c r="A62" s="34"/>
      <c r="B62" s="34"/>
      <c r="C62" s="34"/>
      <c r="D62" s="34"/>
      <c r="E62" s="34"/>
      <c r="F62" s="34"/>
      <c r="G62" s="34"/>
      <c r="H62" s="34"/>
      <c r="I62" s="403"/>
    </row>
    <row r="63" spans="1:9" ht="13.5" customHeight="1">
      <c r="A63" s="34"/>
      <c r="B63" s="34"/>
      <c r="C63" s="25"/>
      <c r="D63" s="25"/>
      <c r="E63" s="34"/>
      <c r="F63" s="25"/>
      <c r="G63" s="34"/>
      <c r="H63" s="25"/>
      <c r="I63" s="403"/>
    </row>
    <row r="64" spans="1:9" ht="13.5" customHeight="1">
      <c r="A64" s="34"/>
      <c r="B64" s="34"/>
      <c r="C64" s="25"/>
      <c r="D64" s="25"/>
      <c r="E64" s="416" t="s">
        <v>410</v>
      </c>
      <c r="F64" s="25"/>
      <c r="G64" s="34"/>
      <c r="H64" s="25"/>
      <c r="I64" s="403"/>
    </row>
    <row r="65" spans="1:9" ht="13.5" customHeight="1">
      <c r="A65" s="34"/>
      <c r="B65" s="34"/>
      <c r="C65" s="19"/>
      <c r="D65" s="36"/>
      <c r="E65" s="417" t="s">
        <v>121</v>
      </c>
      <c r="F65" s="418">
        <v>100</v>
      </c>
      <c r="H65" s="36"/>
      <c r="I65" s="404"/>
    </row>
    <row r="66" spans="1:9" ht="13.5" customHeight="1">
      <c r="A66" s="34"/>
      <c r="B66" s="34"/>
      <c r="C66" s="34"/>
      <c r="D66" s="34"/>
      <c r="E66" s="419" t="s">
        <v>230</v>
      </c>
      <c r="F66" s="420">
        <v>46</v>
      </c>
      <c r="H66" s="34"/>
      <c r="I66" s="403"/>
    </row>
    <row r="67" spans="3:6" ht="12">
      <c r="C67" s="19"/>
      <c r="E67" s="419" t="s">
        <v>242</v>
      </c>
      <c r="F67" s="420">
        <v>23</v>
      </c>
    </row>
    <row r="68" spans="3:6" ht="12">
      <c r="C68" s="34"/>
      <c r="E68" s="419" t="s">
        <v>250</v>
      </c>
      <c r="F68" s="420">
        <v>8.2</v>
      </c>
    </row>
    <row r="69" spans="3:6" ht="12">
      <c r="C69" s="19"/>
      <c r="E69" s="419" t="s">
        <v>240</v>
      </c>
      <c r="F69" s="420">
        <v>4.4</v>
      </c>
    </row>
    <row r="70" spans="3:6" ht="12">
      <c r="C70" s="34"/>
      <c r="E70" s="419" t="s">
        <v>261</v>
      </c>
      <c r="F70" s="420">
        <v>4.1</v>
      </c>
    </row>
    <row r="71" spans="3:6" ht="12">
      <c r="C71" s="19"/>
      <c r="E71" s="419" t="s">
        <v>254</v>
      </c>
      <c r="F71" s="420">
        <v>3.9</v>
      </c>
    </row>
    <row r="72" spans="3:6" ht="12">
      <c r="C72" s="34"/>
      <c r="E72" s="419" t="s">
        <v>247</v>
      </c>
      <c r="F72" s="420">
        <v>2.6</v>
      </c>
    </row>
    <row r="73" spans="3:6" ht="12">
      <c r="C73" s="19"/>
      <c r="E73" s="419" t="s">
        <v>263</v>
      </c>
      <c r="F73" s="420">
        <v>2.5</v>
      </c>
    </row>
    <row r="74" spans="3:6" ht="12">
      <c r="C74" s="34"/>
      <c r="E74" s="419" t="s">
        <v>245</v>
      </c>
      <c r="F74" s="420">
        <v>2</v>
      </c>
    </row>
    <row r="75" spans="3:6" ht="12">
      <c r="C75" s="19"/>
      <c r="E75" s="419" t="s">
        <v>241</v>
      </c>
      <c r="F75" s="420">
        <v>0.7</v>
      </c>
    </row>
    <row r="76" spans="3:6" ht="12">
      <c r="C76" s="34"/>
      <c r="E76" s="419" t="s">
        <v>239</v>
      </c>
      <c r="F76" s="420">
        <v>0.5</v>
      </c>
    </row>
    <row r="77" spans="3:6" ht="12">
      <c r="C77" s="19"/>
      <c r="E77" s="419" t="s">
        <v>235</v>
      </c>
      <c r="F77" s="420">
        <v>0.5</v>
      </c>
    </row>
    <row r="78" spans="3:6" ht="12">
      <c r="C78" s="34"/>
      <c r="E78" s="419" t="s">
        <v>258</v>
      </c>
      <c r="F78" s="420">
        <v>0.5</v>
      </c>
    </row>
    <row r="79" spans="3:6" ht="12">
      <c r="C79" s="19"/>
      <c r="E79" s="419" t="s">
        <v>238</v>
      </c>
      <c r="F79" s="420">
        <v>0.3</v>
      </c>
    </row>
    <row r="80" spans="3:6" ht="12">
      <c r="C80" s="34"/>
      <c r="E80" s="419" t="s">
        <v>262</v>
      </c>
      <c r="F80" s="420">
        <v>0.3</v>
      </c>
    </row>
    <row r="81" spans="3:6" ht="12">
      <c r="C81" s="19"/>
      <c r="E81" s="419" t="s">
        <v>236</v>
      </c>
      <c r="F81" s="420">
        <v>0.2</v>
      </c>
    </row>
    <row r="82" spans="3:6" ht="12">
      <c r="C82" s="34"/>
      <c r="E82" s="419" t="s">
        <v>270</v>
      </c>
      <c r="F82" s="420">
        <v>0.2</v>
      </c>
    </row>
    <row r="83" spans="3:6" ht="12">
      <c r="C83" s="19"/>
      <c r="E83" s="419" t="s">
        <v>237</v>
      </c>
      <c r="F83" s="420">
        <v>0.1</v>
      </c>
    </row>
    <row r="84" spans="3:6" ht="12">
      <c r="C84" s="34"/>
      <c r="E84" s="419" t="s">
        <v>244</v>
      </c>
      <c r="F84" s="420">
        <v>0</v>
      </c>
    </row>
    <row r="85" spans="3:6" ht="12">
      <c r="C85" s="19"/>
      <c r="E85" s="419"/>
      <c r="F85" s="420"/>
    </row>
    <row r="86" spans="6:7" ht="12">
      <c r="F86" s="4"/>
      <c r="G86" s="405"/>
    </row>
    <row r="87" ht="12">
      <c r="E87" s="416" t="s">
        <v>354</v>
      </c>
    </row>
    <row r="88" spans="5:10" ht="12">
      <c r="E88" s="417" t="s">
        <v>121</v>
      </c>
      <c r="F88" s="418">
        <v>100</v>
      </c>
      <c r="G88" s="5"/>
      <c r="H88" s="38"/>
      <c r="I88" s="406"/>
      <c r="J88" s="407"/>
    </row>
    <row r="89" spans="5:10" ht="12">
      <c r="E89" s="421" t="s">
        <v>291</v>
      </c>
      <c r="F89" s="422">
        <v>35.7</v>
      </c>
      <c r="G89" s="5"/>
      <c r="H89" s="39"/>
      <c r="I89" s="408"/>
      <c r="J89" s="409"/>
    </row>
    <row r="90" spans="5:10" ht="12">
      <c r="E90" s="421" t="s">
        <v>276</v>
      </c>
      <c r="F90" s="422">
        <v>15.6</v>
      </c>
      <c r="G90" s="15"/>
      <c r="H90" s="39"/>
      <c r="I90" s="408"/>
      <c r="J90" s="409"/>
    </row>
    <row r="91" spans="5:10" ht="12">
      <c r="E91" s="421" t="s">
        <v>310</v>
      </c>
      <c r="F91" s="422">
        <v>14.3</v>
      </c>
      <c r="G91" s="15"/>
      <c r="H91" s="39"/>
      <c r="I91" s="408"/>
      <c r="J91" s="409"/>
    </row>
    <row r="92" spans="5:10" ht="12">
      <c r="E92" s="421" t="s">
        <v>307</v>
      </c>
      <c r="F92" s="422">
        <v>6.1</v>
      </c>
      <c r="G92" s="15"/>
      <c r="H92" s="39"/>
      <c r="I92" s="408"/>
      <c r="J92" s="409"/>
    </row>
    <row r="93" spans="5:10" ht="12">
      <c r="E93" s="421" t="s">
        <v>316</v>
      </c>
      <c r="F93" s="422">
        <v>5.9</v>
      </c>
      <c r="G93" s="31"/>
      <c r="H93" s="39"/>
      <c r="I93" s="408"/>
      <c r="J93" s="409"/>
    </row>
    <row r="94" spans="5:10" ht="12">
      <c r="E94" s="421" t="s">
        <v>301</v>
      </c>
      <c r="F94" s="422">
        <v>5.4</v>
      </c>
      <c r="G94" s="31"/>
      <c r="H94" s="39"/>
      <c r="I94" s="408"/>
      <c r="J94" s="409"/>
    </row>
    <row r="95" spans="5:10" ht="12">
      <c r="E95" s="421" t="s">
        <v>298</v>
      </c>
      <c r="F95" s="422">
        <v>5</v>
      </c>
      <c r="G95" s="31"/>
      <c r="H95" s="39"/>
      <c r="I95" s="408"/>
      <c r="J95" s="409"/>
    </row>
    <row r="96" spans="5:10" ht="12">
      <c r="E96" s="421" t="s">
        <v>303</v>
      </c>
      <c r="F96" s="422">
        <v>4.8</v>
      </c>
      <c r="G96" s="31"/>
      <c r="H96" s="39"/>
      <c r="I96" s="408"/>
      <c r="J96" s="409"/>
    </row>
    <row r="97" spans="5:10" ht="12">
      <c r="E97" s="421" t="s">
        <v>284</v>
      </c>
      <c r="F97" s="422">
        <v>4.5</v>
      </c>
      <c r="G97" s="31"/>
      <c r="H97" s="39"/>
      <c r="I97" s="408"/>
      <c r="J97" s="409"/>
    </row>
    <row r="98" spans="5:10" ht="12">
      <c r="E98" s="421" t="s">
        <v>289</v>
      </c>
      <c r="F98" s="422">
        <v>1.6</v>
      </c>
      <c r="G98" s="31"/>
      <c r="H98" s="39"/>
      <c r="I98" s="408"/>
      <c r="J98" s="409"/>
    </row>
    <row r="99" spans="5:10" ht="12">
      <c r="E99" s="421" t="s">
        <v>275</v>
      </c>
      <c r="F99" s="422">
        <v>1</v>
      </c>
      <c r="G99" s="31"/>
      <c r="H99" s="39"/>
      <c r="I99" s="408"/>
      <c r="J99" s="409"/>
    </row>
    <row r="100" spans="5:10" ht="12">
      <c r="E100" s="421" t="s">
        <v>321</v>
      </c>
      <c r="F100" s="422">
        <v>0.2</v>
      </c>
      <c r="G100" s="31"/>
      <c r="H100" s="39"/>
      <c r="I100" s="408"/>
      <c r="J100" s="409"/>
    </row>
  </sheetData>
  <sheetProtection/>
  <autoFilter ref="E88:F100"/>
  <mergeCells count="6">
    <mergeCell ref="A25:F25"/>
    <mergeCell ref="A26:F26"/>
    <mergeCell ref="A1:F1"/>
    <mergeCell ref="B11:C11"/>
    <mergeCell ref="B7:C7"/>
    <mergeCell ref="B9:C9"/>
  </mergeCells>
  <printOptions/>
  <pageMargins left="0.7874015748031497" right="0" top="0.7874015748031497" bottom="0.1968503937007874" header="0.3937007874015748" footer="0.1968503937007874"/>
  <pageSetup firstPageNumber="107" useFirstPageNumber="1" horizontalDpi="600" verticalDpi="600" orientation="portrait" paperSize="9" r:id="rId2"/>
  <headerFooter alignWithMargins="0">
    <oddHeader xml:space="preserve">&amp;R&amp;"ＭＳ 明朝,標準"&amp;8財政・税務　&amp;P </oddHeader>
  </headerFooter>
  <rowBreaks count="1" manualBreakCount="1"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100" zoomScalePageLayoutView="0" workbookViewId="0" topLeftCell="A22">
      <selection activeCell="F15" sqref="F15"/>
    </sheetView>
  </sheetViews>
  <sheetFormatPr defaultColWidth="15.625" defaultRowHeight="13.5"/>
  <cols>
    <col min="1" max="1" width="0.875" style="8" customWidth="1"/>
    <col min="2" max="2" width="5.625" style="8" customWidth="1"/>
    <col min="3" max="3" width="23.125" style="8" customWidth="1"/>
    <col min="4" max="4" width="0.875" style="8" customWidth="1"/>
    <col min="5" max="5" width="17.375" style="8" customWidth="1"/>
    <col min="6" max="6" width="11.625" style="8" customWidth="1"/>
    <col min="7" max="7" width="17.375" style="8" customWidth="1"/>
    <col min="8" max="8" width="11.625" style="8" customWidth="1"/>
    <col min="9" max="9" width="7.375" style="8" customWidth="1"/>
    <col min="10" max="10" width="9.375" style="8" customWidth="1"/>
    <col min="11" max="11" width="8.375" style="8" customWidth="1"/>
    <col min="12" max="12" width="4.125" style="8" customWidth="1"/>
    <col min="13" max="13" width="18.25390625" style="8" customWidth="1"/>
    <col min="14" max="14" width="13.875" style="8" customWidth="1"/>
    <col min="15" max="16384" width="15.625" style="8" customWidth="1"/>
  </cols>
  <sheetData>
    <row r="1" spans="1:12" ht="13.5">
      <c r="A1" s="437" t="s">
        <v>110</v>
      </c>
      <c r="B1" s="437"/>
      <c r="C1" s="437"/>
      <c r="D1" s="437"/>
      <c r="E1" s="437"/>
      <c r="F1" s="437"/>
      <c r="G1" s="437"/>
      <c r="H1" s="437"/>
      <c r="I1" s="3"/>
      <c r="J1" s="3"/>
      <c r="K1" s="3"/>
      <c r="L1" s="3"/>
    </row>
    <row r="2" spans="1:8" ht="13.5" customHeight="1">
      <c r="A2" s="6"/>
      <c r="B2" s="6"/>
      <c r="C2" s="6"/>
      <c r="D2" s="6"/>
      <c r="E2" s="6"/>
      <c r="F2" s="6"/>
      <c r="G2" s="6"/>
      <c r="H2" s="6"/>
    </row>
    <row r="3" spans="2:13" ht="13.5" customHeight="1" thickBot="1">
      <c r="B3" s="40" t="s">
        <v>111</v>
      </c>
      <c r="M3" s="19"/>
    </row>
    <row r="4" spans="1:13" ht="15" customHeight="1">
      <c r="A4" s="41"/>
      <c r="B4" s="436" t="s">
        <v>224</v>
      </c>
      <c r="C4" s="436"/>
      <c r="D4" s="42"/>
      <c r="E4" s="438" t="s">
        <v>14</v>
      </c>
      <c r="F4" s="439"/>
      <c r="G4" s="438" t="s">
        <v>29</v>
      </c>
      <c r="H4" s="439"/>
      <c r="M4" s="19"/>
    </row>
    <row r="5" spans="1:13" ht="15" customHeight="1">
      <c r="A5" s="43"/>
      <c r="B5" s="44" t="s">
        <v>225</v>
      </c>
      <c r="C5" s="45" t="s">
        <v>226</v>
      </c>
      <c r="D5" s="46"/>
      <c r="E5" s="47" t="s">
        <v>227</v>
      </c>
      <c r="F5" s="48" t="s">
        <v>228</v>
      </c>
      <c r="G5" s="47" t="s">
        <v>227</v>
      </c>
      <c r="H5" s="48" t="s">
        <v>228</v>
      </c>
      <c r="M5" s="19"/>
    </row>
    <row r="6" spans="1:13" ht="10.5" customHeight="1">
      <c r="A6" s="18"/>
      <c r="B6" s="18"/>
      <c r="C6" s="49"/>
      <c r="D6" s="50"/>
      <c r="E6" s="17" t="s">
        <v>216</v>
      </c>
      <c r="F6" s="17" t="s">
        <v>229</v>
      </c>
      <c r="G6" s="17" t="s">
        <v>216</v>
      </c>
      <c r="H6" s="17" t="s">
        <v>229</v>
      </c>
      <c r="I6" s="51"/>
      <c r="J6" s="52"/>
      <c r="K6" s="13"/>
      <c r="L6" s="49"/>
      <c r="M6" s="53"/>
    </row>
    <row r="7" spans="1:13" ht="11.25" customHeight="1">
      <c r="A7" s="54"/>
      <c r="B7" s="440" t="s">
        <v>112</v>
      </c>
      <c r="C7" s="440"/>
      <c r="D7" s="1"/>
      <c r="E7" s="381">
        <f>E9+E15+E18+E21+E24+E27+E31+E34+E38+E41+E44+E47+E51+E56+E61+E65+E68+E71+E79+E82</f>
        <v>63828000</v>
      </c>
      <c r="F7" s="387">
        <f>SUM(F9:F84)</f>
        <v>100</v>
      </c>
      <c r="G7" s="381">
        <f>G9+G15+G18+G21+G24+G27+G31+G34+G38+G41+G44+G47+G51+G56+G61+G65+G68+G71+G79+G82</f>
        <v>63023000</v>
      </c>
      <c r="H7" s="387">
        <f>SUM(H9:H84)</f>
        <v>99.99999999999999</v>
      </c>
      <c r="I7" s="56"/>
      <c r="J7" s="13"/>
      <c r="K7" s="20"/>
      <c r="L7" s="57"/>
      <c r="M7" s="53"/>
    </row>
    <row r="8" spans="1:13" ht="4.5" customHeight="1">
      <c r="A8" s="21"/>
      <c r="B8" s="21"/>
      <c r="C8" s="15"/>
      <c r="D8" s="58"/>
      <c r="E8" s="380"/>
      <c r="F8" s="382"/>
      <c r="G8" s="380"/>
      <c r="H8" s="382"/>
      <c r="I8" s="51"/>
      <c r="J8" s="52"/>
      <c r="K8" s="19"/>
      <c r="L8" s="51"/>
      <c r="M8" s="53"/>
    </row>
    <row r="9" spans="1:13" ht="11.25" customHeight="1">
      <c r="A9" s="23"/>
      <c r="B9" s="435" t="s">
        <v>230</v>
      </c>
      <c r="C9" s="434"/>
      <c r="D9" s="1"/>
      <c r="E9" s="381">
        <f>SUM(E10:E13)</f>
        <v>28178671</v>
      </c>
      <c r="F9" s="387">
        <v>44.2</v>
      </c>
      <c r="G9" s="381">
        <f>SUM(G10:G13)</f>
        <v>28977840</v>
      </c>
      <c r="H9" s="387">
        <f>G9/G$7*100</f>
        <v>45.97978515779953</v>
      </c>
      <c r="I9" s="56"/>
      <c r="J9" s="13"/>
      <c r="K9" s="20"/>
      <c r="L9" s="57"/>
      <c r="M9" s="53"/>
    </row>
    <row r="10" spans="1:13" ht="11.25" customHeight="1">
      <c r="A10" s="19"/>
      <c r="B10" s="19"/>
      <c r="C10" s="4" t="s">
        <v>231</v>
      </c>
      <c r="D10" s="58"/>
      <c r="E10" s="380">
        <v>26794949</v>
      </c>
      <c r="F10" s="382"/>
      <c r="G10" s="380">
        <v>27892876</v>
      </c>
      <c r="H10" s="382"/>
      <c r="I10" s="51"/>
      <c r="J10" s="13"/>
      <c r="K10" s="19"/>
      <c r="L10" s="51"/>
      <c r="M10" s="53"/>
    </row>
    <row r="11" spans="1:13" ht="11.25" customHeight="1">
      <c r="A11" s="21"/>
      <c r="B11" s="4"/>
      <c r="C11" s="4" t="s">
        <v>232</v>
      </c>
      <c r="D11" s="58"/>
      <c r="E11" s="380">
        <v>45722</v>
      </c>
      <c r="F11" s="382"/>
      <c r="G11" s="380">
        <v>43528</v>
      </c>
      <c r="H11" s="382"/>
      <c r="I11" s="59"/>
      <c r="J11" s="52"/>
      <c r="K11" s="23"/>
      <c r="L11" s="60"/>
      <c r="M11" s="53"/>
    </row>
    <row r="12" spans="1:13" ht="11.25" customHeight="1">
      <c r="A12" s="23"/>
      <c r="B12" s="23"/>
      <c r="C12" s="4" t="s">
        <v>233</v>
      </c>
      <c r="D12" s="58"/>
      <c r="E12" s="380">
        <v>1287605</v>
      </c>
      <c r="F12" s="382"/>
      <c r="G12" s="380">
        <v>989018</v>
      </c>
      <c r="H12" s="382"/>
      <c r="I12" s="51"/>
      <c r="J12" s="13"/>
      <c r="K12" s="34"/>
      <c r="L12" s="61"/>
      <c r="M12" s="53"/>
    </row>
    <row r="13" spans="1:14" ht="11.25" customHeight="1">
      <c r="A13" s="19"/>
      <c r="B13" s="4"/>
      <c r="C13" s="4" t="s">
        <v>234</v>
      </c>
      <c r="D13" s="58"/>
      <c r="E13" s="380">
        <v>50395</v>
      </c>
      <c r="F13" s="382"/>
      <c r="G13" s="380">
        <v>52418</v>
      </c>
      <c r="H13" s="382"/>
      <c r="I13" s="59"/>
      <c r="J13" s="13"/>
      <c r="K13" s="19"/>
      <c r="L13" s="51"/>
      <c r="M13" s="62"/>
      <c r="N13" s="63"/>
    </row>
    <row r="14" spans="1:14" ht="4.5" customHeight="1">
      <c r="A14" s="21"/>
      <c r="B14" s="21"/>
      <c r="C14" s="15"/>
      <c r="D14" s="58"/>
      <c r="E14" s="380"/>
      <c r="F14" s="382"/>
      <c r="G14" s="380"/>
      <c r="H14" s="382"/>
      <c r="I14" s="51"/>
      <c r="J14" s="52"/>
      <c r="K14" s="23"/>
      <c r="L14" s="60"/>
      <c r="M14" s="62"/>
      <c r="N14" s="63"/>
    </row>
    <row r="15" spans="1:14" ht="11.25" customHeight="1">
      <c r="A15" s="23"/>
      <c r="B15" s="434" t="s">
        <v>235</v>
      </c>
      <c r="C15" s="434"/>
      <c r="D15" s="64"/>
      <c r="E15" s="381">
        <f>SUM(E16)</f>
        <v>400000</v>
      </c>
      <c r="F15" s="387">
        <v>0.6</v>
      </c>
      <c r="G15" s="381">
        <f>SUM(G16)</f>
        <v>300000</v>
      </c>
      <c r="H15" s="387">
        <f>G15/G$7*100</f>
        <v>0.4760166923186773</v>
      </c>
      <c r="I15" s="59"/>
      <c r="J15" s="13"/>
      <c r="K15" s="19"/>
      <c r="L15" s="51"/>
      <c r="M15" s="65"/>
      <c r="N15" s="63"/>
    </row>
    <row r="16" spans="1:14" ht="11.25" customHeight="1">
      <c r="A16" s="23"/>
      <c r="B16" s="23"/>
      <c r="C16" s="4" t="s">
        <v>235</v>
      </c>
      <c r="D16" s="50"/>
      <c r="E16" s="380">
        <v>400000</v>
      </c>
      <c r="F16" s="382"/>
      <c r="G16" s="380">
        <v>300000</v>
      </c>
      <c r="H16" s="382"/>
      <c r="I16" s="51"/>
      <c r="J16" s="13"/>
      <c r="K16" s="23"/>
      <c r="L16" s="60"/>
      <c r="M16" s="65"/>
      <c r="N16" s="63"/>
    </row>
    <row r="17" spans="1:12" ht="6" customHeight="1">
      <c r="A17" s="19"/>
      <c r="B17" s="19"/>
      <c r="C17" s="4"/>
      <c r="D17" s="58"/>
      <c r="E17" s="380"/>
      <c r="F17" s="382"/>
      <c r="G17" s="380"/>
      <c r="H17" s="382"/>
      <c r="I17" s="59"/>
      <c r="J17" s="13"/>
      <c r="K17" s="23"/>
      <c r="L17" s="60"/>
    </row>
    <row r="18" spans="1:12" ht="12" customHeight="1">
      <c r="A18" s="19"/>
      <c r="B18" s="435" t="s">
        <v>236</v>
      </c>
      <c r="C18" s="434"/>
      <c r="D18" s="64"/>
      <c r="E18" s="381">
        <f>SUM(E19)</f>
        <v>300000</v>
      </c>
      <c r="F18" s="387">
        <v>0.5</v>
      </c>
      <c r="G18" s="381">
        <f>SUM(G19)</f>
        <v>100000</v>
      </c>
      <c r="H18" s="387">
        <f>G18/G$7*100</f>
        <v>0.15867223077289244</v>
      </c>
      <c r="I18" s="59"/>
      <c r="J18" s="13"/>
      <c r="K18" s="23"/>
      <c r="L18" s="60"/>
    </row>
    <row r="19" spans="1:12" ht="12" customHeight="1">
      <c r="A19" s="19"/>
      <c r="B19" s="19"/>
      <c r="C19" s="4" t="s">
        <v>236</v>
      </c>
      <c r="D19" s="58"/>
      <c r="E19" s="380">
        <v>300000</v>
      </c>
      <c r="F19" s="382"/>
      <c r="G19" s="380">
        <v>100000</v>
      </c>
      <c r="H19" s="382"/>
      <c r="I19" s="59"/>
      <c r="J19" s="13"/>
      <c r="K19" s="23"/>
      <c r="L19" s="60"/>
    </row>
    <row r="20" spans="1:12" ht="4.5" customHeight="1">
      <c r="A20" s="19"/>
      <c r="B20" s="19"/>
      <c r="C20" s="4"/>
      <c r="D20" s="58"/>
      <c r="E20" s="380"/>
      <c r="F20" s="382"/>
      <c r="G20" s="380"/>
      <c r="H20" s="382"/>
      <c r="I20" s="59"/>
      <c r="J20" s="13"/>
      <c r="K20" s="23"/>
      <c r="L20" s="60"/>
    </row>
    <row r="21" spans="1:13" ht="12" customHeight="1">
      <c r="A21" s="37"/>
      <c r="B21" s="435" t="s">
        <v>237</v>
      </c>
      <c r="C21" s="434"/>
      <c r="D21" s="64"/>
      <c r="E21" s="381">
        <f>SUM(E22)</f>
        <v>200000</v>
      </c>
      <c r="F21" s="387">
        <v>0.3</v>
      </c>
      <c r="G21" s="381">
        <f>SUM(G22)</f>
        <v>50000</v>
      </c>
      <c r="H21" s="387">
        <f>G21/G$7*100</f>
        <v>0.07933611538644622</v>
      </c>
      <c r="I21" s="59"/>
      <c r="J21" s="52"/>
      <c r="K21" s="23"/>
      <c r="L21" s="60"/>
      <c r="M21" s="66"/>
    </row>
    <row r="22" spans="1:13" ht="11.25" customHeight="1">
      <c r="A22" s="23"/>
      <c r="B22" s="23"/>
      <c r="C22" s="4" t="s">
        <v>237</v>
      </c>
      <c r="D22" s="58"/>
      <c r="E22" s="380">
        <v>200000</v>
      </c>
      <c r="F22" s="382"/>
      <c r="G22" s="380">
        <v>50000</v>
      </c>
      <c r="H22" s="382"/>
      <c r="I22" s="59"/>
      <c r="J22" s="13"/>
      <c r="K22" s="23"/>
      <c r="L22" s="60"/>
      <c r="M22" s="13"/>
    </row>
    <row r="23" spans="1:13" ht="4.5" customHeight="1">
      <c r="A23" s="23"/>
      <c r="B23" s="23"/>
      <c r="C23" s="4"/>
      <c r="D23" s="58"/>
      <c r="E23" s="380"/>
      <c r="F23" s="382"/>
      <c r="G23" s="380"/>
      <c r="H23" s="382"/>
      <c r="I23" s="59"/>
      <c r="J23" s="13"/>
      <c r="K23" s="20"/>
      <c r="L23" s="57"/>
      <c r="M23" s="19"/>
    </row>
    <row r="24" spans="1:13" ht="11.25" customHeight="1">
      <c r="A24" s="23"/>
      <c r="B24" s="435" t="s">
        <v>238</v>
      </c>
      <c r="C24" s="434"/>
      <c r="D24" s="67"/>
      <c r="E24" s="381">
        <f>SUM(E25)</f>
        <v>300000</v>
      </c>
      <c r="F24" s="387">
        <v>0.5</v>
      </c>
      <c r="G24" s="381">
        <f>SUM(G25)</f>
        <v>200000</v>
      </c>
      <c r="H24" s="387">
        <f>G24/G$7*100</f>
        <v>0.3173444615457849</v>
      </c>
      <c r="I24" s="56"/>
      <c r="J24" s="13"/>
      <c r="K24" s="19"/>
      <c r="L24" s="51"/>
      <c r="M24" s="68"/>
    </row>
    <row r="25" spans="1:13" ht="11.25" customHeight="1">
      <c r="A25" s="34"/>
      <c r="C25" s="4" t="s">
        <v>238</v>
      </c>
      <c r="D25" s="58"/>
      <c r="E25" s="380">
        <v>300000</v>
      </c>
      <c r="F25" s="382"/>
      <c r="G25" s="380">
        <v>200000</v>
      </c>
      <c r="H25" s="382"/>
      <c r="I25" s="51"/>
      <c r="J25" s="13"/>
      <c r="K25" s="23"/>
      <c r="L25" s="60"/>
      <c r="M25" s="68"/>
    </row>
    <row r="26" spans="1:13" ht="4.5" customHeight="1">
      <c r="A26" s="19"/>
      <c r="B26" s="19"/>
      <c r="C26" s="4"/>
      <c r="D26" s="58"/>
      <c r="E26" s="380"/>
      <c r="F26" s="382"/>
      <c r="G26" s="380"/>
      <c r="H26" s="382"/>
      <c r="I26" s="59"/>
      <c r="J26" s="13"/>
      <c r="K26" s="23"/>
      <c r="L26" s="60"/>
      <c r="M26" s="68"/>
    </row>
    <row r="27" spans="1:13" ht="11.25" customHeight="1">
      <c r="A27" s="37"/>
      <c r="B27" s="435" t="s">
        <v>239</v>
      </c>
      <c r="C27" s="434"/>
      <c r="D27" s="64"/>
      <c r="E27" s="381">
        <f>SUM(E28:E29)</f>
        <v>350000</v>
      </c>
      <c r="F27" s="387">
        <v>0.6</v>
      </c>
      <c r="G27" s="381">
        <f>SUM(G28:G29)</f>
        <v>320000</v>
      </c>
      <c r="H27" s="387">
        <f>G27/G$7*100</f>
        <v>0.5077511384732558</v>
      </c>
      <c r="I27" s="59"/>
      <c r="J27" s="52"/>
      <c r="K27" s="23"/>
      <c r="L27" s="60"/>
      <c r="M27" s="68"/>
    </row>
    <row r="28" spans="1:13" ht="11.25" customHeight="1">
      <c r="A28" s="34"/>
      <c r="B28" s="31"/>
      <c r="C28" s="4" t="s">
        <v>113</v>
      </c>
      <c r="D28" s="69"/>
      <c r="E28" s="380">
        <v>90000</v>
      </c>
      <c r="F28" s="382"/>
      <c r="G28" s="380">
        <v>80000</v>
      </c>
      <c r="H28" s="382"/>
      <c r="I28" s="59"/>
      <c r="J28" s="13"/>
      <c r="K28" s="23"/>
      <c r="L28" s="60"/>
      <c r="M28" s="68"/>
    </row>
    <row r="29" spans="1:13" ht="11.25" customHeight="1">
      <c r="A29" s="34"/>
      <c r="B29" s="31"/>
      <c r="C29" s="4" t="s">
        <v>114</v>
      </c>
      <c r="D29" s="69"/>
      <c r="E29" s="380">
        <v>260000</v>
      </c>
      <c r="F29" s="382"/>
      <c r="G29" s="380">
        <v>240000</v>
      </c>
      <c r="H29" s="382"/>
      <c r="I29" s="59"/>
      <c r="J29" s="13"/>
      <c r="K29" s="19"/>
      <c r="L29" s="51"/>
      <c r="M29" s="68"/>
    </row>
    <row r="30" spans="1:13" ht="4.5" customHeight="1">
      <c r="A30" s="19"/>
      <c r="B30" s="70"/>
      <c r="C30" s="70"/>
      <c r="D30" s="69"/>
      <c r="E30" s="380"/>
      <c r="F30" s="382"/>
      <c r="G30" s="380"/>
      <c r="H30" s="382"/>
      <c r="I30" s="51"/>
      <c r="J30" s="13"/>
      <c r="K30" s="23"/>
      <c r="L30" s="60"/>
      <c r="M30" s="68"/>
    </row>
    <row r="31" spans="1:13" ht="11.25" customHeight="1">
      <c r="A31" s="18"/>
      <c r="B31" s="435" t="s">
        <v>240</v>
      </c>
      <c r="C31" s="434"/>
      <c r="D31" s="71"/>
      <c r="E31" s="381">
        <f>SUM(E32)</f>
        <v>2900000</v>
      </c>
      <c r="F31" s="387">
        <v>4.5</v>
      </c>
      <c r="G31" s="381">
        <f>SUM(G32)</f>
        <v>2800000</v>
      </c>
      <c r="H31" s="387">
        <f>G31/G$7*100</f>
        <v>4.442822461640988</v>
      </c>
      <c r="I31" s="59"/>
      <c r="J31" s="52"/>
      <c r="K31" s="23"/>
      <c r="L31" s="60"/>
      <c r="M31" s="68"/>
    </row>
    <row r="32" spans="1:13" ht="11.25" customHeight="1">
      <c r="A32" s="34"/>
      <c r="B32" s="31"/>
      <c r="C32" s="4" t="s">
        <v>115</v>
      </c>
      <c r="D32" s="69"/>
      <c r="E32" s="380">
        <v>2900000</v>
      </c>
      <c r="F32" s="382"/>
      <c r="G32" s="380">
        <v>2800000</v>
      </c>
      <c r="H32" s="382"/>
      <c r="I32" s="59"/>
      <c r="J32" s="13"/>
      <c r="K32" s="34"/>
      <c r="L32" s="61"/>
      <c r="M32" s="68"/>
    </row>
    <row r="33" spans="1:13" ht="4.5" customHeight="1">
      <c r="A33" s="34"/>
      <c r="B33" s="70"/>
      <c r="C33" s="70"/>
      <c r="D33" s="69"/>
      <c r="E33" s="380"/>
      <c r="F33" s="382"/>
      <c r="G33" s="380"/>
      <c r="H33" s="382"/>
      <c r="I33" s="59"/>
      <c r="J33" s="13"/>
      <c r="K33" s="34"/>
      <c r="L33" s="61"/>
      <c r="M33" s="68"/>
    </row>
    <row r="34" spans="1:13" ht="11.25" customHeight="1">
      <c r="A34" s="34"/>
      <c r="B34" s="435" t="s">
        <v>241</v>
      </c>
      <c r="C34" s="434"/>
      <c r="D34" s="71"/>
      <c r="E34" s="381">
        <f>SUM(E35:E36)</f>
        <v>280000</v>
      </c>
      <c r="F34" s="387">
        <v>0.4</v>
      </c>
      <c r="G34" s="381">
        <f>SUM(G35:G36)</f>
        <v>470000</v>
      </c>
      <c r="H34" s="387">
        <f>G34/G$7*100</f>
        <v>0.7457594846325944</v>
      </c>
      <c r="I34" s="59"/>
      <c r="J34" s="13"/>
      <c r="K34" s="23"/>
      <c r="L34" s="60"/>
      <c r="M34" s="68"/>
    </row>
    <row r="35" spans="1:13" ht="11.25" customHeight="1">
      <c r="A35" s="34"/>
      <c r="B35" s="31"/>
      <c r="C35" s="4" t="s">
        <v>116</v>
      </c>
      <c r="D35" s="69"/>
      <c r="E35" s="380">
        <v>30000</v>
      </c>
      <c r="F35" s="387"/>
      <c r="G35" s="380">
        <v>70000</v>
      </c>
      <c r="H35" s="387"/>
      <c r="I35" s="59"/>
      <c r="J35" s="13"/>
      <c r="K35" s="19"/>
      <c r="L35" s="51"/>
      <c r="M35" s="68"/>
    </row>
    <row r="36" spans="1:13" ht="11.25" customHeight="1">
      <c r="A36" s="34"/>
      <c r="B36" s="31"/>
      <c r="C36" s="4" t="s">
        <v>1</v>
      </c>
      <c r="D36" s="69"/>
      <c r="E36" s="380">
        <v>250000</v>
      </c>
      <c r="F36" s="382"/>
      <c r="G36" s="380">
        <v>400000</v>
      </c>
      <c r="H36" s="382"/>
      <c r="I36" s="59"/>
      <c r="J36" s="13"/>
      <c r="K36" s="23"/>
      <c r="L36" s="60"/>
      <c r="M36" s="68"/>
    </row>
    <row r="37" spans="1:13" ht="4.5" customHeight="1">
      <c r="A37" s="34"/>
      <c r="B37" s="31"/>
      <c r="C37" s="4"/>
      <c r="D37" s="69"/>
      <c r="E37" s="380"/>
      <c r="F37" s="382"/>
      <c r="G37" s="380"/>
      <c r="H37" s="382"/>
      <c r="I37" s="59"/>
      <c r="J37" s="13"/>
      <c r="K37" s="23"/>
      <c r="L37" s="60"/>
      <c r="M37" s="68"/>
    </row>
    <row r="38" spans="1:13" ht="11.25" customHeight="1">
      <c r="A38" s="34"/>
      <c r="B38" s="435" t="s">
        <v>242</v>
      </c>
      <c r="C38" s="434"/>
      <c r="D38" s="71"/>
      <c r="E38" s="381">
        <f>SUM(E39)</f>
        <v>15600000</v>
      </c>
      <c r="F38" s="387">
        <v>24.4</v>
      </c>
      <c r="G38" s="381">
        <f>SUM(G39)</f>
        <v>14500000</v>
      </c>
      <c r="H38" s="387">
        <f>G38/G$7*100</f>
        <v>23.007473462069402</v>
      </c>
      <c r="I38" s="59"/>
      <c r="J38" s="13"/>
      <c r="K38" s="34"/>
      <c r="L38" s="61"/>
      <c r="M38" s="68"/>
    </row>
    <row r="39" spans="1:13" ht="11.25" customHeight="1">
      <c r="A39" s="34"/>
      <c r="C39" s="4" t="s">
        <v>243</v>
      </c>
      <c r="D39" s="69"/>
      <c r="E39" s="380">
        <v>15600000</v>
      </c>
      <c r="F39" s="382"/>
      <c r="G39" s="380">
        <v>14500000</v>
      </c>
      <c r="H39" s="382"/>
      <c r="I39" s="59"/>
      <c r="J39" s="13"/>
      <c r="K39" s="23"/>
      <c r="L39" s="60"/>
      <c r="M39" s="68"/>
    </row>
    <row r="40" spans="1:13" ht="4.5" customHeight="1">
      <c r="A40" s="25"/>
      <c r="B40" s="70"/>
      <c r="C40" s="70"/>
      <c r="D40" s="69"/>
      <c r="E40" s="380"/>
      <c r="F40" s="382"/>
      <c r="G40" s="380"/>
      <c r="H40" s="382"/>
      <c r="I40" s="59"/>
      <c r="J40" s="13"/>
      <c r="K40" s="23"/>
      <c r="L40" s="60"/>
      <c r="M40" s="68"/>
    </row>
    <row r="41" spans="1:13" ht="11.25" customHeight="1">
      <c r="A41" s="34"/>
      <c r="B41" s="435" t="s">
        <v>244</v>
      </c>
      <c r="C41" s="434"/>
      <c r="D41" s="71"/>
      <c r="E41" s="381">
        <f>SUM(E42)</f>
        <v>27000</v>
      </c>
      <c r="F41" s="387">
        <v>0</v>
      </c>
      <c r="G41" s="381">
        <f>SUM(G42)</f>
        <v>27000</v>
      </c>
      <c r="H41" s="387">
        <f>G41/G$7*100</f>
        <v>0.04284150230868096</v>
      </c>
      <c r="I41" s="59"/>
      <c r="J41" s="13"/>
      <c r="K41" s="23"/>
      <c r="L41" s="60"/>
      <c r="M41" s="68"/>
    </row>
    <row r="42" spans="1:13" ht="11.25" customHeight="1">
      <c r="A42" s="23"/>
      <c r="C42" s="4" t="s">
        <v>244</v>
      </c>
      <c r="D42" s="69"/>
      <c r="E42" s="380">
        <v>27000</v>
      </c>
      <c r="F42" s="382"/>
      <c r="G42" s="380">
        <v>27000</v>
      </c>
      <c r="H42" s="382"/>
      <c r="I42" s="59"/>
      <c r="J42" s="13"/>
      <c r="K42" s="19"/>
      <c r="L42" s="51"/>
      <c r="M42" s="68"/>
    </row>
    <row r="43" spans="1:13" ht="4.5" customHeight="1">
      <c r="A43" s="34"/>
      <c r="B43" s="31"/>
      <c r="C43" s="31"/>
      <c r="D43" s="69"/>
      <c r="E43" s="380"/>
      <c r="F43" s="382"/>
      <c r="G43" s="380"/>
      <c r="H43" s="382"/>
      <c r="I43" s="51"/>
      <c r="J43" s="13"/>
      <c r="K43" s="23"/>
      <c r="L43" s="60"/>
      <c r="M43" s="68"/>
    </row>
    <row r="44" spans="1:13" ht="11.25" customHeight="1">
      <c r="A44" s="34"/>
      <c r="B44" s="435" t="s">
        <v>245</v>
      </c>
      <c r="C44" s="434"/>
      <c r="D44" s="71"/>
      <c r="E44" s="381">
        <f>SUM(E45)</f>
        <v>1296770</v>
      </c>
      <c r="F44" s="387">
        <v>2</v>
      </c>
      <c r="G44" s="381">
        <f>SUM(G45)</f>
        <v>1265917</v>
      </c>
      <c r="H44" s="387">
        <f>G44/G$7*100</f>
        <v>2.008658743633277</v>
      </c>
      <c r="I44" s="59"/>
      <c r="J44" s="13"/>
      <c r="K44" s="23"/>
      <c r="L44" s="60"/>
      <c r="M44" s="68"/>
    </row>
    <row r="45" spans="1:13" ht="11.25" customHeight="1">
      <c r="A45" s="34"/>
      <c r="C45" s="4" t="s">
        <v>246</v>
      </c>
      <c r="D45" s="69"/>
      <c r="E45" s="380">
        <v>1296770</v>
      </c>
      <c r="F45" s="382"/>
      <c r="G45" s="380">
        <v>1265917</v>
      </c>
      <c r="H45" s="382"/>
      <c r="I45" s="59"/>
      <c r="J45" s="13"/>
      <c r="K45" s="23"/>
      <c r="L45" s="60"/>
      <c r="M45" s="68"/>
    </row>
    <row r="46" spans="1:13" ht="4.5" customHeight="1">
      <c r="A46" s="34"/>
      <c r="B46" s="31"/>
      <c r="C46" s="31"/>
      <c r="D46" s="69"/>
      <c r="E46" s="380"/>
      <c r="F46" s="382"/>
      <c r="G46" s="380"/>
      <c r="H46" s="382"/>
      <c r="I46" s="59"/>
      <c r="J46" s="13"/>
      <c r="K46" s="23"/>
      <c r="L46" s="72"/>
      <c r="M46" s="68"/>
    </row>
    <row r="47" spans="1:13" ht="11.25" customHeight="1">
      <c r="A47" s="23"/>
      <c r="B47" s="435" t="s">
        <v>247</v>
      </c>
      <c r="C47" s="434"/>
      <c r="D47" s="71"/>
      <c r="E47" s="381">
        <f>SUM(E48:E49)</f>
        <v>2010123</v>
      </c>
      <c r="F47" s="387">
        <v>3.2</v>
      </c>
      <c r="G47" s="381">
        <f>SUM(G48:G49)</f>
        <v>1623510</v>
      </c>
      <c r="H47" s="387">
        <f>G47/G$7*100</f>
        <v>2.576059533820986</v>
      </c>
      <c r="I47" s="24"/>
      <c r="J47" s="13"/>
      <c r="K47" s="73"/>
      <c r="L47" s="73"/>
      <c r="M47" s="68"/>
    </row>
    <row r="48" spans="1:13" ht="11.25" customHeight="1">
      <c r="A48" s="23"/>
      <c r="C48" s="4" t="s">
        <v>248</v>
      </c>
      <c r="D48" s="69"/>
      <c r="E48" s="380">
        <v>1503127</v>
      </c>
      <c r="F48" s="382"/>
      <c r="G48" s="380">
        <v>1150867</v>
      </c>
      <c r="H48" s="382"/>
      <c r="I48" s="36"/>
      <c r="J48" s="13"/>
      <c r="K48" s="73"/>
      <c r="L48" s="73"/>
      <c r="M48" s="68"/>
    </row>
    <row r="49" spans="1:13" ht="11.25" customHeight="1">
      <c r="A49" s="34"/>
      <c r="C49" s="4" t="s">
        <v>249</v>
      </c>
      <c r="D49" s="69"/>
      <c r="E49" s="380">
        <v>506996</v>
      </c>
      <c r="F49" s="382"/>
      <c r="G49" s="380">
        <v>472643</v>
      </c>
      <c r="H49" s="382"/>
      <c r="I49" s="34"/>
      <c r="J49" s="13"/>
      <c r="K49" s="73"/>
      <c r="L49" s="73"/>
      <c r="M49" s="68"/>
    </row>
    <row r="50" spans="1:13" ht="4.5" customHeight="1">
      <c r="A50" s="34"/>
      <c r="B50" s="31"/>
      <c r="C50" s="31"/>
      <c r="D50" s="69"/>
      <c r="E50" s="380"/>
      <c r="F50" s="382"/>
      <c r="G50" s="380"/>
      <c r="H50" s="382"/>
      <c r="I50" s="34"/>
      <c r="J50" s="13"/>
      <c r="K50" s="73"/>
      <c r="L50" s="73"/>
      <c r="M50" s="68"/>
    </row>
    <row r="51" spans="1:13" ht="11.25" customHeight="1">
      <c r="A51" s="34"/>
      <c r="B51" s="435" t="s">
        <v>250</v>
      </c>
      <c r="C51" s="434"/>
      <c r="D51" s="71"/>
      <c r="E51" s="381">
        <f>SUM(E52:E54)</f>
        <v>4763801</v>
      </c>
      <c r="F51" s="387">
        <v>7.5</v>
      </c>
      <c r="G51" s="381">
        <f>SUM(G52:G54)</f>
        <v>5155522</v>
      </c>
      <c r="H51" s="387">
        <f>G51/G$7*100</f>
        <v>8.18038176538724</v>
      </c>
      <c r="I51" s="34"/>
      <c r="J51" s="13"/>
      <c r="K51" s="73"/>
      <c r="L51" s="73"/>
      <c r="M51" s="68"/>
    </row>
    <row r="52" spans="1:13" ht="11.25" customHeight="1">
      <c r="A52" s="34"/>
      <c r="C52" s="4" t="s">
        <v>251</v>
      </c>
      <c r="D52" s="69"/>
      <c r="E52" s="380">
        <v>3834732</v>
      </c>
      <c r="F52" s="382"/>
      <c r="G52" s="380">
        <v>4089926</v>
      </c>
      <c r="H52" s="382"/>
      <c r="I52" s="34"/>
      <c r="J52" s="13"/>
      <c r="K52" s="74"/>
      <c r="L52" s="74"/>
      <c r="M52" s="75"/>
    </row>
    <row r="53" spans="1:13" ht="11.25" customHeight="1">
      <c r="A53" s="34"/>
      <c r="C53" s="4" t="s">
        <v>252</v>
      </c>
      <c r="D53" s="69"/>
      <c r="E53" s="380">
        <v>913893</v>
      </c>
      <c r="F53" s="382"/>
      <c r="G53" s="380">
        <v>1044409</v>
      </c>
      <c r="H53" s="382"/>
      <c r="I53" s="25"/>
      <c r="J53" s="13"/>
      <c r="K53" s="74"/>
      <c r="L53" s="74"/>
      <c r="M53" s="75"/>
    </row>
    <row r="54" spans="1:13" ht="11.25" customHeight="1">
      <c r="A54" s="23"/>
      <c r="C54" s="4" t="s">
        <v>253</v>
      </c>
      <c r="D54" s="69"/>
      <c r="E54" s="380">
        <v>15176</v>
      </c>
      <c r="F54" s="382"/>
      <c r="G54" s="380">
        <v>21187</v>
      </c>
      <c r="H54" s="382"/>
      <c r="I54" s="23"/>
      <c r="J54" s="13"/>
      <c r="K54" s="73"/>
      <c r="L54" s="73"/>
      <c r="M54" s="68"/>
    </row>
    <row r="55" spans="1:13" ht="4.5" customHeight="1">
      <c r="A55" s="34"/>
      <c r="B55" s="31"/>
      <c r="C55" s="31"/>
      <c r="D55" s="69"/>
      <c r="E55" s="380"/>
      <c r="F55" s="382"/>
      <c r="G55" s="380"/>
      <c r="H55" s="382"/>
      <c r="I55" s="34"/>
      <c r="J55" s="13"/>
      <c r="K55" s="76"/>
      <c r="L55" s="76"/>
      <c r="M55" s="68"/>
    </row>
    <row r="56" spans="1:13" ht="11.25" customHeight="1">
      <c r="A56" s="19"/>
      <c r="B56" s="435" t="s">
        <v>254</v>
      </c>
      <c r="C56" s="434"/>
      <c r="D56" s="71"/>
      <c r="E56" s="381">
        <f>SUM(E57:E59)</f>
        <v>2455820</v>
      </c>
      <c r="F56" s="387">
        <v>3.8</v>
      </c>
      <c r="G56" s="381">
        <f>SUM(G57:G59)</f>
        <v>2468957</v>
      </c>
      <c r="H56" s="387">
        <f>G56/G$7*100</f>
        <v>3.917549148723482</v>
      </c>
      <c r="I56" s="13"/>
      <c r="J56" s="65"/>
      <c r="K56" s="73"/>
      <c r="L56" s="73"/>
      <c r="M56" s="68"/>
    </row>
    <row r="57" spans="1:13" ht="11.25" customHeight="1">
      <c r="A57" s="37"/>
      <c r="C57" s="4" t="s">
        <v>255</v>
      </c>
      <c r="D57" s="69"/>
      <c r="E57" s="380">
        <v>1083208</v>
      </c>
      <c r="F57" s="382"/>
      <c r="G57" s="380">
        <v>1102333</v>
      </c>
      <c r="H57" s="382"/>
      <c r="I57" s="37"/>
      <c r="J57" s="52"/>
      <c r="K57" s="73"/>
      <c r="L57" s="73"/>
      <c r="M57" s="68"/>
    </row>
    <row r="58" spans="1:10" ht="11.25" customHeight="1">
      <c r="A58" s="34"/>
      <c r="C58" s="4" t="s">
        <v>256</v>
      </c>
      <c r="D58" s="69"/>
      <c r="E58" s="380">
        <v>666455</v>
      </c>
      <c r="F58" s="382"/>
      <c r="G58" s="380">
        <v>634074</v>
      </c>
      <c r="H58" s="382"/>
      <c r="I58" s="23"/>
      <c r="J58" s="13"/>
    </row>
    <row r="59" spans="1:10" ht="11.25" customHeight="1">
      <c r="A59" s="34"/>
      <c r="C59" s="4" t="s">
        <v>257</v>
      </c>
      <c r="D59" s="69"/>
      <c r="E59" s="380">
        <v>706157</v>
      </c>
      <c r="F59" s="382"/>
      <c r="G59" s="380">
        <v>732550</v>
      </c>
      <c r="H59" s="382"/>
      <c r="I59" s="23"/>
      <c r="J59" s="13"/>
    </row>
    <row r="60" spans="1:10" ht="4.5" customHeight="1">
      <c r="A60" s="23"/>
      <c r="B60" s="31"/>
      <c r="C60" s="31"/>
      <c r="D60" s="69"/>
      <c r="E60" s="380"/>
      <c r="F60" s="382"/>
      <c r="G60" s="380"/>
      <c r="H60" s="382"/>
      <c r="I60" s="23"/>
      <c r="J60" s="13"/>
    </row>
    <row r="61" spans="1:10" ht="11.25" customHeight="1">
      <c r="A61" s="34"/>
      <c r="B61" s="435" t="s">
        <v>258</v>
      </c>
      <c r="C61" s="434"/>
      <c r="D61" s="71"/>
      <c r="E61" s="381">
        <f>SUM(E62:E63)</f>
        <v>224006</v>
      </c>
      <c r="F61" s="387">
        <v>0.4</v>
      </c>
      <c r="G61" s="381">
        <f>SUM(G62:G63)</f>
        <v>341737</v>
      </c>
      <c r="H61" s="387">
        <f>G61/G$7*100</f>
        <v>0.5422417212763595</v>
      </c>
      <c r="I61" s="34"/>
      <c r="J61" s="13"/>
    </row>
    <row r="62" spans="1:10" ht="11.25" customHeight="1">
      <c r="A62" s="19"/>
      <c r="C62" s="4" t="s">
        <v>259</v>
      </c>
      <c r="D62" s="69"/>
      <c r="E62" s="380">
        <v>222745</v>
      </c>
      <c r="F62" s="382"/>
      <c r="G62" s="380">
        <v>340256</v>
      </c>
      <c r="H62" s="382"/>
      <c r="I62" s="19"/>
      <c r="J62" s="13"/>
    </row>
    <row r="63" spans="1:10" ht="11.25" customHeight="1">
      <c r="A63" s="37"/>
      <c r="C63" s="4" t="s">
        <v>260</v>
      </c>
      <c r="D63" s="69"/>
      <c r="E63" s="380">
        <v>1261</v>
      </c>
      <c r="F63" s="382"/>
      <c r="G63" s="380">
        <v>1481</v>
      </c>
      <c r="H63" s="382"/>
      <c r="I63" s="18"/>
      <c r="J63" s="52"/>
    </row>
    <row r="64" spans="1:10" ht="4.5" customHeight="1">
      <c r="A64" s="34"/>
      <c r="B64" s="31"/>
      <c r="C64" s="31"/>
      <c r="D64" s="69"/>
      <c r="E64" s="380"/>
      <c r="F64" s="382"/>
      <c r="G64" s="380"/>
      <c r="H64" s="382"/>
      <c r="I64" s="34"/>
      <c r="J64" s="13"/>
    </row>
    <row r="65" spans="1:10" ht="11.25" customHeight="1">
      <c r="A65" s="34"/>
      <c r="B65" s="435" t="s">
        <v>261</v>
      </c>
      <c r="C65" s="434"/>
      <c r="D65" s="71"/>
      <c r="E65" s="381">
        <f>SUM(E66)</f>
        <v>2250653</v>
      </c>
      <c r="F65" s="387">
        <v>3.5</v>
      </c>
      <c r="G65" s="381">
        <f>SUM(G66)</f>
        <v>2555578</v>
      </c>
      <c r="H65" s="387">
        <f>G65/G$7*100</f>
        <v>4.0549926217412695</v>
      </c>
      <c r="I65" s="34"/>
      <c r="J65" s="13"/>
    </row>
    <row r="66" spans="1:10" ht="11.25" customHeight="1">
      <c r="A66" s="34"/>
      <c r="C66" s="4" t="s">
        <v>261</v>
      </c>
      <c r="D66" s="69"/>
      <c r="E66" s="380">
        <v>2250653</v>
      </c>
      <c r="F66" s="382"/>
      <c r="G66" s="380">
        <v>2555578</v>
      </c>
      <c r="H66" s="382"/>
      <c r="I66" s="25"/>
      <c r="J66" s="13"/>
    </row>
    <row r="67" spans="1:10" ht="4.5" customHeight="1">
      <c r="A67" s="34"/>
      <c r="B67" s="31"/>
      <c r="C67" s="31"/>
      <c r="D67" s="69"/>
      <c r="E67" s="380"/>
      <c r="F67" s="382"/>
      <c r="G67" s="380"/>
      <c r="H67" s="382"/>
      <c r="I67" s="23"/>
      <c r="J67" s="13"/>
    </row>
    <row r="68" spans="1:10" ht="11.25" customHeight="1">
      <c r="A68" s="23"/>
      <c r="B68" s="435" t="s">
        <v>262</v>
      </c>
      <c r="C68" s="434"/>
      <c r="D68" s="71"/>
      <c r="E68" s="381">
        <f>SUM(E69)</f>
        <v>200000</v>
      </c>
      <c r="F68" s="387">
        <v>0.3</v>
      </c>
      <c r="G68" s="381">
        <f>SUM(G69)</f>
        <v>200000</v>
      </c>
      <c r="H68" s="387">
        <f>G68/G$7*100</f>
        <v>0.3173444615457849</v>
      </c>
      <c r="I68" s="36"/>
      <c r="J68" s="13"/>
    </row>
    <row r="69" spans="1:10" ht="11.25" customHeight="1">
      <c r="A69" s="34"/>
      <c r="C69" s="4" t="s">
        <v>262</v>
      </c>
      <c r="D69" s="69"/>
      <c r="E69" s="380">
        <v>200000</v>
      </c>
      <c r="F69" s="382"/>
      <c r="G69" s="380">
        <v>200000</v>
      </c>
      <c r="H69" s="382"/>
      <c r="I69" s="34"/>
      <c r="J69" s="13"/>
    </row>
    <row r="70" spans="1:10" ht="4.5" customHeight="1">
      <c r="A70" s="34"/>
      <c r="B70" s="31"/>
      <c r="C70" s="31"/>
      <c r="D70" s="69"/>
      <c r="E70" s="380"/>
      <c r="F70" s="382"/>
      <c r="G70" s="380"/>
      <c r="H70" s="382"/>
      <c r="I70" s="25"/>
      <c r="J70" s="13"/>
    </row>
    <row r="71" spans="1:10" ht="11.25" customHeight="1">
      <c r="A71" s="23"/>
      <c r="B71" s="435" t="s">
        <v>263</v>
      </c>
      <c r="C71" s="434"/>
      <c r="D71" s="71"/>
      <c r="E71" s="381">
        <f>SUM(E72:E77)</f>
        <v>1575781</v>
      </c>
      <c r="F71" s="387">
        <v>2.5</v>
      </c>
      <c r="G71" s="381">
        <f>SUM(G72:G77)</f>
        <v>1551606</v>
      </c>
      <c r="H71" s="387">
        <f>G71/G$7*100</f>
        <v>2.4619678530060454</v>
      </c>
      <c r="I71" s="34"/>
      <c r="J71" s="13"/>
    </row>
    <row r="72" spans="1:10" ht="11.25" customHeight="1">
      <c r="A72" s="34"/>
      <c r="C72" s="4" t="s">
        <v>264</v>
      </c>
      <c r="D72" s="69"/>
      <c r="E72" s="380">
        <v>44001</v>
      </c>
      <c r="F72" s="382"/>
      <c r="G72" s="380">
        <v>44001</v>
      </c>
      <c r="H72" s="382"/>
      <c r="I72" s="25"/>
      <c r="J72" s="13"/>
    </row>
    <row r="73" spans="3:8" ht="11.25" customHeight="1">
      <c r="C73" s="4" t="s">
        <v>265</v>
      </c>
      <c r="D73" s="69"/>
      <c r="E73" s="380">
        <v>13920</v>
      </c>
      <c r="F73" s="382"/>
      <c r="G73" s="380">
        <v>17588</v>
      </c>
      <c r="H73" s="382"/>
    </row>
    <row r="74" spans="3:8" ht="11.25" customHeight="1">
      <c r="C74" s="4" t="s">
        <v>266</v>
      </c>
      <c r="D74" s="69"/>
      <c r="E74" s="380">
        <v>32275</v>
      </c>
      <c r="F74" s="382"/>
      <c r="G74" s="380">
        <v>31105</v>
      </c>
      <c r="H74" s="382"/>
    </row>
    <row r="75" spans="3:8" ht="11.25" customHeight="1">
      <c r="C75" s="4" t="s">
        <v>267</v>
      </c>
      <c r="D75" s="69"/>
      <c r="E75" s="380">
        <v>539216</v>
      </c>
      <c r="F75" s="382"/>
      <c r="G75" s="380">
        <v>463685</v>
      </c>
      <c r="H75" s="382"/>
    </row>
    <row r="76" spans="3:8" ht="11.25" customHeight="1">
      <c r="C76" s="4" t="s">
        <v>268</v>
      </c>
      <c r="D76" s="69"/>
      <c r="E76" s="380">
        <v>234794</v>
      </c>
      <c r="F76" s="382"/>
      <c r="G76" s="380">
        <v>224794</v>
      </c>
      <c r="H76" s="382"/>
    </row>
    <row r="77" spans="3:8" ht="11.25" customHeight="1">
      <c r="C77" s="4" t="s">
        <v>269</v>
      </c>
      <c r="D77" s="69"/>
      <c r="E77" s="380">
        <v>711575</v>
      </c>
      <c r="F77" s="382"/>
      <c r="G77" s="380">
        <v>770433</v>
      </c>
      <c r="H77" s="382"/>
    </row>
    <row r="78" spans="2:8" ht="4.5" customHeight="1">
      <c r="B78" s="31"/>
      <c r="C78" s="31"/>
      <c r="D78" s="69"/>
      <c r="E78" s="380"/>
      <c r="F78" s="382"/>
      <c r="G78" s="380"/>
      <c r="H78" s="382"/>
    </row>
    <row r="79" spans="2:8" ht="11.25" customHeight="1">
      <c r="B79" s="435" t="s">
        <v>270</v>
      </c>
      <c r="C79" s="434"/>
      <c r="D79" s="71"/>
      <c r="E79" s="381">
        <f>SUM(E80)</f>
        <v>115375</v>
      </c>
      <c r="F79" s="387">
        <v>0.2</v>
      </c>
      <c r="G79" s="381">
        <f>SUM(G80)</f>
        <v>115333</v>
      </c>
      <c r="H79" s="387">
        <f>G79/G$7*100</f>
        <v>0.18300144391730003</v>
      </c>
    </row>
    <row r="80" spans="3:8" ht="11.25" customHeight="1">
      <c r="C80" s="4" t="s">
        <v>270</v>
      </c>
      <c r="D80" s="69"/>
      <c r="E80" s="380">
        <v>115375</v>
      </c>
      <c r="F80" s="382"/>
      <c r="G80" s="380">
        <v>115333</v>
      </c>
      <c r="H80" s="382"/>
    </row>
    <row r="81" spans="2:8" ht="4.5" customHeight="1">
      <c r="B81" s="31"/>
      <c r="C81" s="31"/>
      <c r="D81" s="69"/>
      <c r="E81" s="380"/>
      <c r="F81" s="382"/>
      <c r="G81" s="380"/>
      <c r="H81" s="382"/>
    </row>
    <row r="82" spans="2:8" ht="11.25" customHeight="1">
      <c r="B82" s="435" t="s">
        <v>271</v>
      </c>
      <c r="C82" s="434"/>
      <c r="D82" s="71"/>
      <c r="E82" s="386">
        <f>SUM(E83)</f>
        <v>400000</v>
      </c>
      <c r="F82" s="383">
        <v>0.6</v>
      </c>
      <c r="G82" s="423">
        <f>SUM(G83)</f>
        <v>0</v>
      </c>
      <c r="H82" s="387">
        <f>G82/G$7*100</f>
        <v>0</v>
      </c>
    </row>
    <row r="83" spans="1:8" ht="11.25" customHeight="1">
      <c r="A83" s="43"/>
      <c r="B83" s="43"/>
      <c r="C83" s="77" t="s">
        <v>271</v>
      </c>
      <c r="D83" s="78"/>
      <c r="E83" s="385">
        <v>400000</v>
      </c>
      <c r="F83" s="384"/>
      <c r="G83" s="424">
        <v>0</v>
      </c>
      <c r="H83" s="384"/>
    </row>
    <row r="84" ht="15" customHeight="1">
      <c r="B84" s="30" t="s">
        <v>272</v>
      </c>
    </row>
    <row r="85" ht="11.25" customHeight="1">
      <c r="B85" s="30" t="s">
        <v>273</v>
      </c>
    </row>
    <row r="86" ht="5.25" customHeight="1"/>
  </sheetData>
  <sheetProtection/>
  <mergeCells count="25">
    <mergeCell ref="B9:C9"/>
    <mergeCell ref="B18:C18"/>
    <mergeCell ref="E4:F4"/>
    <mergeCell ref="G4:H4"/>
    <mergeCell ref="B7:C7"/>
    <mergeCell ref="B51:C51"/>
    <mergeCell ref="B79:C79"/>
    <mergeCell ref="B71:C71"/>
    <mergeCell ref="B68:C68"/>
    <mergeCell ref="B65:C65"/>
    <mergeCell ref="A1:H1"/>
    <mergeCell ref="B41:C41"/>
    <mergeCell ref="B38:C38"/>
    <mergeCell ref="B27:C27"/>
    <mergeCell ref="B15:C15"/>
    <mergeCell ref="B21:C21"/>
    <mergeCell ref="B24:C24"/>
    <mergeCell ref="B82:C82"/>
    <mergeCell ref="B4:C4"/>
    <mergeCell ref="B47:C47"/>
    <mergeCell ref="B44:C44"/>
    <mergeCell ref="B31:C31"/>
    <mergeCell ref="B34:C34"/>
    <mergeCell ref="B61:C61"/>
    <mergeCell ref="B56:C56"/>
  </mergeCells>
  <printOptions/>
  <pageMargins left="0.7874015748031497" right="0.3937007874015748" top="0.7874015748031497" bottom="0.1968503937007874" header="0.3937007874015748" footer="0.1968503937007874"/>
  <pageSetup firstPageNumber="108" useFirstPageNumber="1" horizontalDpi="600" verticalDpi="600" orientation="portrait" paperSize="9" r:id="rId1"/>
  <headerFooter alignWithMargins="0">
    <oddHeader xml:space="preserve">&amp;L&amp;"ＭＳ 明朝,標準"&amp;8&amp;P　財政・税務&amp;R&amp;"ＭＳ 明朝,標準"&amp;8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zoomScaleSheetLayoutView="100" zoomScalePageLayoutView="0" workbookViewId="0" topLeftCell="A1">
      <selection activeCell="G16" sqref="G16"/>
    </sheetView>
  </sheetViews>
  <sheetFormatPr defaultColWidth="15.625" defaultRowHeight="13.5"/>
  <cols>
    <col min="1" max="1" width="0.875" style="8" customWidth="1"/>
    <col min="2" max="2" width="5.625" style="8" customWidth="1"/>
    <col min="3" max="3" width="23.125" style="8" customWidth="1"/>
    <col min="4" max="4" width="0.875" style="8" customWidth="1"/>
    <col min="5" max="5" width="17.375" style="8" customWidth="1"/>
    <col min="6" max="6" width="11.625" style="8" customWidth="1"/>
    <col min="7" max="7" width="17.375" style="8" customWidth="1"/>
    <col min="8" max="8" width="11.625" style="8" customWidth="1"/>
    <col min="9" max="9" width="6.25390625" style="8" customWidth="1"/>
    <col min="10" max="11" width="10.625" style="8" customWidth="1"/>
    <col min="12" max="12" width="7.375" style="8" customWidth="1"/>
    <col min="13" max="13" width="9.375" style="8" customWidth="1"/>
    <col min="14" max="14" width="8.375" style="8" customWidth="1"/>
    <col min="15" max="15" width="4.125" style="8" customWidth="1"/>
    <col min="16" max="16" width="18.25390625" style="8" customWidth="1"/>
    <col min="17" max="17" width="13.875" style="8" customWidth="1"/>
    <col min="18" max="16384" width="15.625" style="8" customWidth="1"/>
  </cols>
  <sheetData>
    <row r="1" spans="1:15" ht="14.25">
      <c r="A1" s="431" t="s">
        <v>117</v>
      </c>
      <c r="B1" s="431"/>
      <c r="C1" s="431"/>
      <c r="D1" s="431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6" ht="13.5" customHeight="1" thickBot="1">
      <c r="A3" s="79" t="s">
        <v>274</v>
      </c>
      <c r="P3" s="19"/>
    </row>
    <row r="4" spans="1:16" ht="18" customHeight="1">
      <c r="A4" s="41"/>
      <c r="B4" s="436" t="s">
        <v>224</v>
      </c>
      <c r="C4" s="436"/>
      <c r="D4" s="42"/>
      <c r="E4" s="438" t="s">
        <v>14</v>
      </c>
      <c r="F4" s="439"/>
      <c r="G4" s="438" t="s">
        <v>29</v>
      </c>
      <c r="H4" s="439"/>
      <c r="I4" s="13"/>
      <c r="J4" s="13"/>
      <c r="K4" s="13"/>
      <c r="L4" s="49"/>
      <c r="M4" s="13"/>
      <c r="N4" s="13"/>
      <c r="O4" s="49"/>
      <c r="P4" s="19"/>
    </row>
    <row r="5" spans="1:16" ht="18" customHeight="1">
      <c r="A5" s="43"/>
      <c r="B5" s="44" t="s">
        <v>225</v>
      </c>
      <c r="C5" s="45" t="s">
        <v>226</v>
      </c>
      <c r="D5" s="46"/>
      <c r="E5" s="47" t="s">
        <v>227</v>
      </c>
      <c r="F5" s="48" t="s">
        <v>228</v>
      </c>
      <c r="G5" s="47" t="s">
        <v>227</v>
      </c>
      <c r="H5" s="48" t="s">
        <v>228</v>
      </c>
      <c r="I5" s="13"/>
      <c r="J5" s="13"/>
      <c r="K5" s="13"/>
      <c r="L5" s="49"/>
      <c r="M5" s="13"/>
      <c r="N5" s="13"/>
      <c r="O5" s="49"/>
      <c r="P5" s="53"/>
    </row>
    <row r="6" spans="1:16" ht="10.5" customHeight="1">
      <c r="A6" s="18"/>
      <c r="B6" s="18"/>
      <c r="C6" s="49"/>
      <c r="D6" s="50"/>
      <c r="E6" s="17" t="s">
        <v>216</v>
      </c>
      <c r="F6" s="17" t="s">
        <v>229</v>
      </c>
      <c r="G6" s="17" t="s">
        <v>216</v>
      </c>
      <c r="H6" s="17" t="s">
        <v>229</v>
      </c>
      <c r="I6" s="80"/>
      <c r="J6" s="19"/>
      <c r="K6" s="19"/>
      <c r="L6" s="51"/>
      <c r="M6" s="52"/>
      <c r="N6" s="13"/>
      <c r="O6" s="49"/>
      <c r="P6" s="53"/>
    </row>
    <row r="7" spans="1:16" ht="11.25" customHeight="1">
      <c r="A7" s="54"/>
      <c r="B7" s="440" t="s">
        <v>112</v>
      </c>
      <c r="C7" s="440"/>
      <c r="D7" s="1"/>
      <c r="E7" s="381">
        <f>E9+E12+E21+E28+E31+E39+E43+E47+E52+E56+E63+E69</f>
        <v>63828000</v>
      </c>
      <c r="F7" s="387">
        <f>SUM(F9:F71)</f>
        <v>99.99999999999999</v>
      </c>
      <c r="G7" s="381">
        <f>G9+G12+G21+G28+G31+G39+G43+G47+G52+G56+G63+G69</f>
        <v>63023000</v>
      </c>
      <c r="H7" s="387">
        <f>SUM(H9:H71)</f>
        <v>100</v>
      </c>
      <c r="J7" s="18"/>
      <c r="K7" s="18"/>
      <c r="L7" s="56"/>
      <c r="M7" s="13"/>
      <c r="N7" s="20"/>
      <c r="O7" s="57"/>
      <c r="P7" s="53"/>
    </row>
    <row r="8" spans="1:16" ht="4.5" customHeight="1">
      <c r="A8" s="21"/>
      <c r="B8" s="21"/>
      <c r="C8" s="15"/>
      <c r="D8" s="58"/>
      <c r="E8" s="380"/>
      <c r="F8" s="81"/>
      <c r="G8" s="380"/>
      <c r="H8" s="81"/>
      <c r="J8" s="19"/>
      <c r="K8" s="19"/>
      <c r="L8" s="51"/>
      <c r="M8" s="52"/>
      <c r="N8" s="19"/>
      <c r="O8" s="51"/>
      <c r="P8" s="53"/>
    </row>
    <row r="9" spans="1:16" ht="11.25" customHeight="1">
      <c r="A9" s="23"/>
      <c r="B9" s="441" t="s">
        <v>275</v>
      </c>
      <c r="C9" s="441"/>
      <c r="D9" s="1"/>
      <c r="E9" s="381">
        <f>SUM(E10)</f>
        <v>623245</v>
      </c>
      <c r="F9" s="82">
        <v>1</v>
      </c>
      <c r="G9" s="381">
        <f>SUM(G10)</f>
        <v>610464</v>
      </c>
      <c r="H9" s="387">
        <f>G9/G$7*100</f>
        <v>0.9686368468654301</v>
      </c>
      <c r="J9" s="18"/>
      <c r="K9" s="18"/>
      <c r="L9" s="56"/>
      <c r="M9" s="13"/>
      <c r="N9" s="20"/>
      <c r="O9" s="57"/>
      <c r="P9" s="53"/>
    </row>
    <row r="10" spans="1:16" ht="11.25" customHeight="1">
      <c r="A10" s="19"/>
      <c r="C10" s="83" t="s">
        <v>275</v>
      </c>
      <c r="D10" s="58"/>
      <c r="E10" s="380">
        <v>623245</v>
      </c>
      <c r="F10" s="81"/>
      <c r="G10" s="380">
        <v>610464</v>
      </c>
      <c r="H10" s="81"/>
      <c r="J10" s="19"/>
      <c r="K10" s="19"/>
      <c r="L10" s="51"/>
      <c r="M10" s="13"/>
      <c r="N10" s="19"/>
      <c r="O10" s="51"/>
      <c r="P10" s="53"/>
    </row>
    <row r="11" spans="1:16" ht="4.5" customHeight="1">
      <c r="A11" s="21"/>
      <c r="B11" s="84"/>
      <c r="C11" s="84"/>
      <c r="D11" s="58"/>
      <c r="E11" s="380"/>
      <c r="F11" s="81"/>
      <c r="G11" s="380"/>
      <c r="H11" s="81"/>
      <c r="J11" s="25"/>
      <c r="K11" s="25"/>
      <c r="L11" s="59"/>
      <c r="M11" s="52"/>
      <c r="N11" s="23"/>
      <c r="O11" s="60"/>
      <c r="P11" s="53"/>
    </row>
    <row r="12" spans="1:16" ht="11.25" customHeight="1">
      <c r="A12" s="23"/>
      <c r="B12" s="441" t="s">
        <v>276</v>
      </c>
      <c r="C12" s="441"/>
      <c r="D12" s="64"/>
      <c r="E12" s="381">
        <f>SUM(E13:E19)</f>
        <v>9460841</v>
      </c>
      <c r="F12" s="82">
        <v>14.8</v>
      </c>
      <c r="G12" s="381">
        <f>SUM(G13:G19)</f>
        <v>9833771</v>
      </c>
      <c r="H12" s="387">
        <f>G12/G$7*100</f>
        <v>15.603463814797772</v>
      </c>
      <c r="J12" s="19"/>
      <c r="K12" s="19"/>
      <c r="L12" s="51"/>
      <c r="M12" s="13"/>
      <c r="N12" s="34"/>
      <c r="O12" s="61"/>
      <c r="P12" s="53"/>
    </row>
    <row r="13" spans="1:17" ht="11.25" customHeight="1">
      <c r="A13" s="19"/>
      <c r="C13" s="83" t="s">
        <v>277</v>
      </c>
      <c r="D13" s="58"/>
      <c r="E13" s="380">
        <v>4637700</v>
      </c>
      <c r="F13" s="81"/>
      <c r="G13" s="380">
        <v>4944495</v>
      </c>
      <c r="H13" s="81"/>
      <c r="J13" s="25"/>
      <c r="K13" s="25"/>
      <c r="L13" s="59"/>
      <c r="M13" s="13"/>
      <c r="N13" s="19"/>
      <c r="O13" s="51"/>
      <c r="P13" s="62"/>
      <c r="Q13" s="63"/>
    </row>
    <row r="14" spans="1:17" ht="11.25" customHeight="1">
      <c r="A14" s="21"/>
      <c r="C14" s="83" t="s">
        <v>278</v>
      </c>
      <c r="D14" s="58"/>
      <c r="E14" s="380">
        <v>1109756</v>
      </c>
      <c r="F14" s="81"/>
      <c r="G14" s="380">
        <v>1015876</v>
      </c>
      <c r="H14" s="81"/>
      <c r="J14" s="19"/>
      <c r="K14" s="19"/>
      <c r="L14" s="51"/>
      <c r="M14" s="52"/>
      <c r="N14" s="23"/>
      <c r="O14" s="60"/>
      <c r="P14" s="62"/>
      <c r="Q14" s="63"/>
    </row>
    <row r="15" spans="1:17" ht="11.25" customHeight="1">
      <c r="A15" s="23"/>
      <c r="C15" s="83" t="s">
        <v>279</v>
      </c>
      <c r="D15" s="58"/>
      <c r="E15" s="380">
        <v>862516</v>
      </c>
      <c r="F15" s="81"/>
      <c r="G15" s="380">
        <v>642240</v>
      </c>
      <c r="H15" s="81"/>
      <c r="J15" s="25"/>
      <c r="K15" s="25"/>
      <c r="L15" s="59"/>
      <c r="M15" s="13"/>
      <c r="N15" s="19"/>
      <c r="O15" s="51"/>
      <c r="P15" s="65"/>
      <c r="Q15" s="63"/>
    </row>
    <row r="16" spans="1:17" ht="11.25" customHeight="1">
      <c r="A16" s="23"/>
      <c r="C16" s="83" t="s">
        <v>280</v>
      </c>
      <c r="D16" s="50"/>
      <c r="E16" s="380">
        <v>323448</v>
      </c>
      <c r="F16" s="81"/>
      <c r="G16" s="380">
        <v>321360</v>
      </c>
      <c r="H16" s="81"/>
      <c r="J16" s="19"/>
      <c r="K16" s="19"/>
      <c r="L16" s="51"/>
      <c r="M16" s="13"/>
      <c r="N16" s="23"/>
      <c r="O16" s="60"/>
      <c r="P16" s="65"/>
      <c r="Q16" s="63"/>
    </row>
    <row r="17" spans="1:15" ht="11.25" customHeight="1">
      <c r="A17" s="19"/>
      <c r="C17" s="83" t="s">
        <v>281</v>
      </c>
      <c r="D17" s="58"/>
      <c r="E17" s="380">
        <v>80188</v>
      </c>
      <c r="F17" s="81"/>
      <c r="G17" s="380">
        <v>234450</v>
      </c>
      <c r="H17" s="81"/>
      <c r="J17" s="25"/>
      <c r="K17" s="25"/>
      <c r="L17" s="59"/>
      <c r="M17" s="13"/>
      <c r="N17" s="23"/>
      <c r="O17" s="60"/>
    </row>
    <row r="18" spans="1:16" ht="11.25" customHeight="1">
      <c r="A18" s="19"/>
      <c r="C18" s="83" t="s">
        <v>282</v>
      </c>
      <c r="D18" s="58"/>
      <c r="E18" s="380">
        <v>71369</v>
      </c>
      <c r="F18" s="81"/>
      <c r="G18" s="380">
        <v>71929</v>
      </c>
      <c r="H18" s="81"/>
      <c r="J18" s="25"/>
      <c r="K18" s="25"/>
      <c r="L18" s="59"/>
      <c r="M18" s="52"/>
      <c r="N18" s="23"/>
      <c r="O18" s="60"/>
      <c r="P18" s="66"/>
    </row>
    <row r="19" spans="1:16" ht="11.25" customHeight="1">
      <c r="A19" s="19"/>
      <c r="C19" s="83" t="s">
        <v>283</v>
      </c>
      <c r="D19" s="58"/>
      <c r="E19" s="380">
        <v>2375864</v>
      </c>
      <c r="F19" s="81"/>
      <c r="G19" s="380">
        <v>2603421</v>
      </c>
      <c r="H19" s="81"/>
      <c r="J19" s="25"/>
      <c r="K19" s="25"/>
      <c r="L19" s="59"/>
      <c r="M19" s="13"/>
      <c r="N19" s="23"/>
      <c r="O19" s="60"/>
      <c r="P19" s="13"/>
    </row>
    <row r="20" spans="1:16" ht="4.5" customHeight="1">
      <c r="A20" s="19"/>
      <c r="B20" s="84"/>
      <c r="C20" s="84"/>
      <c r="D20" s="58"/>
      <c r="E20" s="380"/>
      <c r="F20" s="81"/>
      <c r="G20" s="380"/>
      <c r="H20" s="81"/>
      <c r="J20" s="25"/>
      <c r="K20" s="25"/>
      <c r="L20" s="59"/>
      <c r="M20" s="13"/>
      <c r="N20" s="20"/>
      <c r="O20" s="57"/>
      <c r="P20" s="19"/>
    </row>
    <row r="21" spans="1:16" ht="11.25" customHeight="1">
      <c r="A21" s="37"/>
      <c r="B21" s="441" t="s">
        <v>284</v>
      </c>
      <c r="C21" s="441"/>
      <c r="D21" s="64"/>
      <c r="E21" s="381">
        <f>SUM(E22:E26)</f>
        <v>3265731</v>
      </c>
      <c r="F21" s="82">
        <v>5.1</v>
      </c>
      <c r="G21" s="381">
        <f>SUM(G22:G26)</f>
        <v>2834780</v>
      </c>
      <c r="H21" s="387">
        <f>G21/G$7*100</f>
        <v>4.498008663503801</v>
      </c>
      <c r="J21" s="18"/>
      <c r="K21" s="18"/>
      <c r="L21" s="56"/>
      <c r="M21" s="13"/>
      <c r="N21" s="19"/>
      <c r="O21" s="51"/>
      <c r="P21" s="68"/>
    </row>
    <row r="22" spans="1:16" ht="11.25" customHeight="1">
      <c r="A22" s="23"/>
      <c r="C22" s="83" t="s">
        <v>285</v>
      </c>
      <c r="D22" s="58"/>
      <c r="E22" s="380">
        <v>429687</v>
      </c>
      <c r="F22" s="81"/>
      <c r="G22" s="380">
        <v>463882</v>
      </c>
      <c r="H22" s="81"/>
      <c r="J22" s="19"/>
      <c r="K22" s="19"/>
      <c r="L22" s="51"/>
      <c r="M22" s="13"/>
      <c r="N22" s="23"/>
      <c r="O22" s="60"/>
      <c r="P22" s="68"/>
    </row>
    <row r="23" spans="1:16" ht="11.25" customHeight="1">
      <c r="A23" s="23"/>
      <c r="C23" s="83" t="s">
        <v>286</v>
      </c>
      <c r="D23" s="58"/>
      <c r="E23" s="380">
        <v>1006914</v>
      </c>
      <c r="F23" s="81"/>
      <c r="G23" s="380">
        <v>644612</v>
      </c>
      <c r="H23" s="81"/>
      <c r="J23" s="19"/>
      <c r="K23" s="19"/>
      <c r="L23" s="51"/>
      <c r="M23" s="13"/>
      <c r="N23" s="23"/>
      <c r="O23" s="60"/>
      <c r="P23" s="68"/>
    </row>
    <row r="24" spans="1:16" ht="11.25" customHeight="1">
      <c r="A24" s="23"/>
      <c r="C24" s="83" t="s">
        <v>287</v>
      </c>
      <c r="D24" s="67"/>
      <c r="E24" s="380">
        <v>60638</v>
      </c>
      <c r="F24" s="81"/>
      <c r="G24" s="380">
        <v>74839</v>
      </c>
      <c r="H24" s="81"/>
      <c r="J24" s="25"/>
      <c r="K24" s="25"/>
      <c r="L24" s="59"/>
      <c r="M24" s="13"/>
      <c r="N24" s="23"/>
      <c r="O24" s="60"/>
      <c r="P24" s="68"/>
    </row>
    <row r="25" spans="1:16" ht="11.25" customHeight="1">
      <c r="A25" s="23"/>
      <c r="C25" s="83" t="s">
        <v>288</v>
      </c>
      <c r="D25" s="58"/>
      <c r="E25" s="380">
        <v>255447</v>
      </c>
      <c r="F25" s="81"/>
      <c r="G25" s="380">
        <v>264963</v>
      </c>
      <c r="H25" s="81"/>
      <c r="J25" s="25"/>
      <c r="K25" s="25"/>
      <c r="L25" s="59"/>
      <c r="M25" s="13"/>
      <c r="N25" s="23"/>
      <c r="O25" s="60"/>
      <c r="P25" s="68"/>
    </row>
    <row r="26" spans="1:16" ht="11.25" customHeight="1">
      <c r="A26" s="34"/>
      <c r="C26" s="83" t="s">
        <v>118</v>
      </c>
      <c r="D26" s="58"/>
      <c r="E26" s="380">
        <v>1513045</v>
      </c>
      <c r="F26" s="81"/>
      <c r="G26" s="380">
        <v>1386484</v>
      </c>
      <c r="H26" s="81"/>
      <c r="J26" s="25"/>
      <c r="K26" s="25"/>
      <c r="L26" s="59"/>
      <c r="M26" s="52"/>
      <c r="N26" s="23"/>
      <c r="O26" s="60"/>
      <c r="P26" s="68"/>
    </row>
    <row r="27" spans="1:16" ht="4.5" customHeight="1">
      <c r="A27" s="19"/>
      <c r="B27" s="84"/>
      <c r="C27" s="84"/>
      <c r="D27" s="58"/>
      <c r="E27" s="380"/>
      <c r="F27" s="81"/>
      <c r="G27" s="380"/>
      <c r="H27" s="81"/>
      <c r="J27" s="25"/>
      <c r="K27" s="25"/>
      <c r="L27" s="59"/>
      <c r="M27" s="13"/>
      <c r="N27" s="23"/>
      <c r="O27" s="60"/>
      <c r="P27" s="68"/>
    </row>
    <row r="28" spans="1:16" ht="11.25" customHeight="1">
      <c r="A28" s="37"/>
      <c r="B28" s="441" t="s">
        <v>289</v>
      </c>
      <c r="C28" s="441"/>
      <c r="D28" s="64"/>
      <c r="E28" s="381">
        <f>SUM(E29)</f>
        <v>838916</v>
      </c>
      <c r="F28" s="82">
        <v>1.3</v>
      </c>
      <c r="G28" s="381">
        <f>SUM(G29)</f>
        <v>1007535</v>
      </c>
      <c r="H28" s="387">
        <f>G28/G$7*100</f>
        <v>1.5986782603176617</v>
      </c>
      <c r="J28" s="25"/>
      <c r="K28" s="25"/>
      <c r="L28" s="59"/>
      <c r="M28" s="13"/>
      <c r="N28" s="23"/>
      <c r="O28" s="60"/>
      <c r="P28" s="68"/>
    </row>
    <row r="29" spans="1:16" ht="11.25" customHeight="1">
      <c r="A29" s="34"/>
      <c r="C29" s="83" t="s">
        <v>290</v>
      </c>
      <c r="D29" s="69"/>
      <c r="E29" s="380">
        <v>838916</v>
      </c>
      <c r="F29" s="81"/>
      <c r="G29" s="380">
        <v>1007535</v>
      </c>
      <c r="H29" s="81"/>
      <c r="J29" s="25"/>
      <c r="K29" s="25"/>
      <c r="L29" s="59"/>
      <c r="M29" s="13"/>
      <c r="N29" s="19"/>
      <c r="O29" s="51"/>
      <c r="P29" s="68"/>
    </row>
    <row r="30" spans="1:16" ht="4.5" customHeight="1">
      <c r="A30" s="34"/>
      <c r="B30" s="84"/>
      <c r="C30" s="84"/>
      <c r="D30" s="69"/>
      <c r="E30" s="380"/>
      <c r="F30" s="81"/>
      <c r="G30" s="380"/>
      <c r="H30" s="81"/>
      <c r="J30" s="19"/>
      <c r="K30" s="19"/>
      <c r="L30" s="51"/>
      <c r="M30" s="13"/>
      <c r="N30" s="23"/>
      <c r="O30" s="60"/>
      <c r="P30" s="68"/>
    </row>
    <row r="31" spans="1:16" ht="11.25" customHeight="1">
      <c r="A31" s="34"/>
      <c r="B31" s="441" t="s">
        <v>291</v>
      </c>
      <c r="C31" s="441"/>
      <c r="D31" s="71"/>
      <c r="E31" s="381">
        <f>SUM(E32:E37)</f>
        <v>23007634</v>
      </c>
      <c r="F31" s="82">
        <v>36.1</v>
      </c>
      <c r="G31" s="381">
        <f>SUM(G32:G37)</f>
        <v>22505926</v>
      </c>
      <c r="H31" s="387">
        <f>G31/G$7*100</f>
        <v>35.7106548402964</v>
      </c>
      <c r="J31" s="25"/>
      <c r="K31" s="25"/>
      <c r="L31" s="59"/>
      <c r="M31" s="52"/>
      <c r="N31" s="23"/>
      <c r="O31" s="60"/>
      <c r="P31" s="68"/>
    </row>
    <row r="32" spans="1:16" ht="11.25" customHeight="1">
      <c r="A32" s="19"/>
      <c r="C32" s="83" t="s">
        <v>292</v>
      </c>
      <c r="D32" s="69"/>
      <c r="E32" s="380">
        <v>6302497</v>
      </c>
      <c r="F32" s="81"/>
      <c r="G32" s="380">
        <v>5592682</v>
      </c>
      <c r="H32" s="81"/>
      <c r="J32" s="25"/>
      <c r="K32" s="25"/>
      <c r="L32" s="59"/>
      <c r="M32" s="13"/>
      <c r="N32" s="34"/>
      <c r="O32" s="61"/>
      <c r="P32" s="68"/>
    </row>
    <row r="33" spans="1:16" ht="11.25" customHeight="1">
      <c r="A33" s="18"/>
      <c r="C33" s="83" t="s">
        <v>293</v>
      </c>
      <c r="D33" s="69"/>
      <c r="E33" s="380">
        <v>2347565</v>
      </c>
      <c r="F33" s="81"/>
      <c r="G33" s="380">
        <v>2331860</v>
      </c>
      <c r="H33" s="81"/>
      <c r="J33" s="25"/>
      <c r="K33" s="25"/>
      <c r="L33" s="59"/>
      <c r="M33" s="13"/>
      <c r="N33" s="34"/>
      <c r="O33" s="61"/>
      <c r="P33" s="68"/>
    </row>
    <row r="34" spans="1:16" ht="11.25" customHeight="1">
      <c r="A34" s="34"/>
      <c r="C34" s="83" t="s">
        <v>294</v>
      </c>
      <c r="D34" s="69"/>
      <c r="E34" s="380">
        <v>2332249</v>
      </c>
      <c r="F34" s="81"/>
      <c r="G34" s="380">
        <v>2373604</v>
      </c>
      <c r="H34" s="81"/>
      <c r="J34" s="25"/>
      <c r="K34" s="25"/>
      <c r="L34" s="59"/>
      <c r="M34" s="13"/>
      <c r="N34" s="23"/>
      <c r="O34" s="60"/>
      <c r="P34" s="68"/>
    </row>
    <row r="35" spans="1:16" ht="11.25" customHeight="1">
      <c r="A35" s="34"/>
      <c r="C35" s="83" t="s">
        <v>295</v>
      </c>
      <c r="D35" s="69"/>
      <c r="E35" s="380">
        <v>8172349</v>
      </c>
      <c r="F35" s="81"/>
      <c r="G35" s="380">
        <v>8331830</v>
      </c>
      <c r="H35" s="81"/>
      <c r="J35" s="25"/>
      <c r="K35" s="25"/>
      <c r="L35" s="59"/>
      <c r="M35" s="13"/>
      <c r="N35" s="19"/>
      <c r="O35" s="51"/>
      <c r="P35" s="68"/>
    </row>
    <row r="36" spans="1:16" ht="11.25" customHeight="1">
      <c r="A36" s="34"/>
      <c r="C36" s="83" t="s">
        <v>296</v>
      </c>
      <c r="D36" s="69"/>
      <c r="E36" s="380">
        <v>3755746</v>
      </c>
      <c r="F36" s="81"/>
      <c r="G36" s="380">
        <v>3780484</v>
      </c>
      <c r="H36" s="81"/>
      <c r="J36" s="19"/>
      <c r="K36" s="19"/>
      <c r="L36" s="51"/>
      <c r="M36" s="13"/>
      <c r="N36" s="23"/>
      <c r="O36" s="60"/>
      <c r="P36" s="68"/>
    </row>
    <row r="37" spans="1:16" ht="11.25" customHeight="1">
      <c r="A37" s="34"/>
      <c r="C37" s="83" t="s">
        <v>297</v>
      </c>
      <c r="D37" s="69"/>
      <c r="E37" s="380">
        <v>97228</v>
      </c>
      <c r="F37" s="81"/>
      <c r="G37" s="380">
        <v>95466</v>
      </c>
      <c r="H37" s="81"/>
      <c r="J37" s="25"/>
      <c r="K37" s="25"/>
      <c r="L37" s="59"/>
      <c r="M37" s="13"/>
      <c r="N37" s="34"/>
      <c r="O37" s="61"/>
      <c r="P37" s="68"/>
    </row>
    <row r="38" spans="1:16" ht="4.5" customHeight="1">
      <c r="A38" s="34"/>
      <c r="B38" s="84"/>
      <c r="C38" s="84"/>
      <c r="D38" s="69"/>
      <c r="E38" s="380"/>
      <c r="F38" s="81"/>
      <c r="G38" s="380"/>
      <c r="H38" s="81"/>
      <c r="J38" s="25"/>
      <c r="K38" s="25"/>
      <c r="L38" s="59"/>
      <c r="M38" s="13"/>
      <c r="N38" s="23"/>
      <c r="O38" s="60"/>
      <c r="P38" s="68"/>
    </row>
    <row r="39" spans="1:16" ht="11.25" customHeight="1">
      <c r="A39" s="34"/>
      <c r="B39" s="441" t="s">
        <v>298</v>
      </c>
      <c r="C39" s="441"/>
      <c r="D39" s="71"/>
      <c r="E39" s="381">
        <f>SUM(E40:E41)</f>
        <v>3061747</v>
      </c>
      <c r="F39" s="82">
        <v>4.8</v>
      </c>
      <c r="G39" s="381">
        <f>SUM(G40:G41)</f>
        <v>3181250</v>
      </c>
      <c r="H39" s="387">
        <f>G39/G$7*100</f>
        <v>5.047760341462641</v>
      </c>
      <c r="J39" s="25"/>
      <c r="K39" s="25"/>
      <c r="L39" s="59"/>
      <c r="M39" s="13"/>
      <c r="N39" s="23"/>
      <c r="O39" s="60"/>
      <c r="P39" s="68"/>
    </row>
    <row r="40" spans="1:16" ht="11.25" customHeight="1">
      <c r="A40" s="34"/>
      <c r="C40" s="83" t="s">
        <v>299</v>
      </c>
      <c r="D40" s="69"/>
      <c r="E40" s="380">
        <v>2382272</v>
      </c>
      <c r="F40" s="81"/>
      <c r="G40" s="380">
        <v>2543391</v>
      </c>
      <c r="H40" s="81"/>
      <c r="J40" s="25"/>
      <c r="K40" s="25"/>
      <c r="L40" s="59"/>
      <c r="M40" s="13"/>
      <c r="N40" s="23"/>
      <c r="O40" s="60"/>
      <c r="P40" s="68"/>
    </row>
    <row r="41" spans="1:16" ht="11.25" customHeight="1">
      <c r="A41" s="25"/>
      <c r="C41" s="83" t="s">
        <v>300</v>
      </c>
      <c r="D41" s="69"/>
      <c r="E41" s="380">
        <v>679475</v>
      </c>
      <c r="F41" s="81"/>
      <c r="G41" s="380">
        <v>637859</v>
      </c>
      <c r="H41" s="81"/>
      <c r="J41" s="25"/>
      <c r="K41" s="25"/>
      <c r="L41" s="59"/>
      <c r="M41" s="13"/>
      <c r="N41" s="19"/>
      <c r="O41" s="51"/>
      <c r="P41" s="68"/>
    </row>
    <row r="42" spans="1:16" ht="4.5" customHeight="1">
      <c r="A42" s="34"/>
      <c r="B42" s="84"/>
      <c r="C42" s="84"/>
      <c r="D42" s="69"/>
      <c r="E42" s="380"/>
      <c r="F42" s="81"/>
      <c r="G42" s="380"/>
      <c r="H42" s="81"/>
      <c r="J42" s="19"/>
      <c r="K42" s="19"/>
      <c r="L42" s="51"/>
      <c r="M42" s="13"/>
      <c r="N42" s="23"/>
      <c r="O42" s="60"/>
      <c r="P42" s="68"/>
    </row>
    <row r="43" spans="1:16" ht="11.25" customHeight="1">
      <c r="A43" s="23"/>
      <c r="B43" s="441" t="s">
        <v>301</v>
      </c>
      <c r="C43" s="441"/>
      <c r="D43" s="71"/>
      <c r="E43" s="381">
        <f>SUM(E44:E45)</f>
        <v>3238004</v>
      </c>
      <c r="F43" s="82">
        <v>5.1</v>
      </c>
      <c r="G43" s="381">
        <f>SUM(G44:G45)</f>
        <v>3388485</v>
      </c>
      <c r="H43" s="387">
        <f>G43/G$7*100</f>
        <v>5.376584738904844</v>
      </c>
      <c r="J43" s="25"/>
      <c r="K43" s="25"/>
      <c r="L43" s="59"/>
      <c r="M43" s="13"/>
      <c r="N43" s="23"/>
      <c r="O43" s="60"/>
      <c r="P43" s="68"/>
    </row>
    <row r="44" spans="1:16" ht="11.25" customHeight="1">
      <c r="A44" s="34"/>
      <c r="C44" s="83" t="s">
        <v>301</v>
      </c>
      <c r="D44" s="69"/>
      <c r="E44" s="380">
        <v>2827837</v>
      </c>
      <c r="F44" s="81"/>
      <c r="G44" s="380">
        <v>3161633</v>
      </c>
      <c r="H44" s="81"/>
      <c r="J44" s="25"/>
      <c r="K44" s="25"/>
      <c r="L44" s="59"/>
      <c r="M44" s="13"/>
      <c r="N44" s="23"/>
      <c r="O44" s="60"/>
      <c r="P44" s="68"/>
    </row>
    <row r="45" spans="1:16" ht="11.25" customHeight="1">
      <c r="A45" s="34"/>
      <c r="C45" s="83" t="s">
        <v>302</v>
      </c>
      <c r="D45" s="69"/>
      <c r="E45" s="380">
        <v>410167</v>
      </c>
      <c r="F45" s="81"/>
      <c r="G45" s="380">
        <v>226852</v>
      </c>
      <c r="H45" s="81"/>
      <c r="J45" s="25"/>
      <c r="K45" s="25"/>
      <c r="L45" s="59"/>
      <c r="M45" s="13"/>
      <c r="N45" s="23"/>
      <c r="O45" s="72"/>
      <c r="P45" s="68"/>
    </row>
    <row r="46" spans="1:16" ht="4.5" customHeight="1">
      <c r="A46" s="34"/>
      <c r="B46" s="84"/>
      <c r="C46" s="84"/>
      <c r="D46" s="69"/>
      <c r="E46" s="380"/>
      <c r="F46" s="81"/>
      <c r="G46" s="380"/>
      <c r="H46" s="81"/>
      <c r="J46" s="25"/>
      <c r="K46" s="25"/>
      <c r="L46" s="24"/>
      <c r="M46" s="13"/>
      <c r="N46" s="73"/>
      <c r="O46" s="73"/>
      <c r="P46" s="68"/>
    </row>
    <row r="47" spans="1:16" ht="11.25" customHeight="1">
      <c r="A47" s="34"/>
      <c r="B47" s="441" t="s">
        <v>303</v>
      </c>
      <c r="C47" s="441"/>
      <c r="D47" s="71"/>
      <c r="E47" s="381">
        <f>SUM(E48:E50)</f>
        <v>3528162</v>
      </c>
      <c r="F47" s="82">
        <v>5.5</v>
      </c>
      <c r="G47" s="381">
        <f>SUM(G48:G50)</f>
        <v>3036373</v>
      </c>
      <c r="H47" s="387">
        <f>G47/G$7*100</f>
        <v>4.817880773685798</v>
      </c>
      <c r="J47" s="34"/>
      <c r="K47" s="36"/>
      <c r="L47" s="36"/>
      <c r="M47" s="13"/>
      <c r="N47" s="73"/>
      <c r="O47" s="73"/>
      <c r="P47" s="68"/>
    </row>
    <row r="48" spans="1:16" ht="11.25" customHeight="1">
      <c r="A48" s="23"/>
      <c r="C48" s="83" t="s">
        <v>304</v>
      </c>
      <c r="D48" s="69"/>
      <c r="E48" s="380">
        <v>2400948</v>
      </c>
      <c r="F48" s="81"/>
      <c r="G48" s="380">
        <v>2311705</v>
      </c>
      <c r="H48" s="81"/>
      <c r="J48" s="34"/>
      <c r="K48" s="34"/>
      <c r="L48" s="34"/>
      <c r="M48" s="13"/>
      <c r="N48" s="73"/>
      <c r="O48" s="73"/>
      <c r="P48" s="68"/>
    </row>
    <row r="49" spans="1:16" ht="11.25" customHeight="1">
      <c r="A49" s="23"/>
      <c r="C49" s="83" t="s">
        <v>305</v>
      </c>
      <c r="D49" s="69"/>
      <c r="E49" s="380">
        <v>7180</v>
      </c>
      <c r="F49" s="81"/>
      <c r="G49" s="380">
        <v>7288</v>
      </c>
      <c r="H49" s="81"/>
      <c r="J49" s="34"/>
      <c r="K49" s="34"/>
      <c r="L49" s="34"/>
      <c r="M49" s="13"/>
      <c r="N49" s="73"/>
      <c r="O49" s="73"/>
      <c r="P49" s="68"/>
    </row>
    <row r="50" spans="1:16" ht="11.25" customHeight="1">
      <c r="A50" s="34"/>
      <c r="C50" s="83" t="s">
        <v>306</v>
      </c>
      <c r="D50" s="69"/>
      <c r="E50" s="380">
        <v>1120034</v>
      </c>
      <c r="F50" s="81"/>
      <c r="G50" s="380">
        <v>717380</v>
      </c>
      <c r="H50" s="81"/>
      <c r="J50" s="34"/>
      <c r="K50" s="34"/>
      <c r="L50" s="34"/>
      <c r="M50" s="13"/>
      <c r="N50" s="73"/>
      <c r="O50" s="73"/>
      <c r="P50" s="68"/>
    </row>
    <row r="51" spans="1:16" ht="4.5" customHeight="1">
      <c r="A51" s="34"/>
      <c r="B51" s="84"/>
      <c r="C51" s="84"/>
      <c r="D51" s="69"/>
      <c r="E51" s="380"/>
      <c r="F51" s="81"/>
      <c r="G51" s="380"/>
      <c r="H51" s="81"/>
      <c r="J51" s="34"/>
      <c r="K51" s="34"/>
      <c r="L51" s="34"/>
      <c r="M51" s="13"/>
      <c r="N51" s="74"/>
      <c r="O51" s="74"/>
      <c r="P51" s="75"/>
    </row>
    <row r="52" spans="1:16" ht="11.25" customHeight="1">
      <c r="A52" s="34"/>
      <c r="B52" s="441" t="s">
        <v>307</v>
      </c>
      <c r="C52" s="441"/>
      <c r="D52" s="71"/>
      <c r="E52" s="381">
        <f>SUM(E53:E54)</f>
        <v>3856025</v>
      </c>
      <c r="F52" s="82">
        <v>6</v>
      </c>
      <c r="G52" s="381">
        <f>SUM(G53:G54)</f>
        <v>3823128</v>
      </c>
      <c r="H52" s="387">
        <f>G52/G$7*100</f>
        <v>6.066242482903067</v>
      </c>
      <c r="J52" s="34"/>
      <c r="K52" s="25"/>
      <c r="L52" s="25"/>
      <c r="M52" s="13"/>
      <c r="N52" s="74"/>
      <c r="O52" s="74"/>
      <c r="P52" s="75"/>
    </row>
    <row r="53" spans="1:16" ht="11.25" customHeight="1">
      <c r="A53" s="34"/>
      <c r="C53" s="83" t="s">
        <v>308</v>
      </c>
      <c r="D53" s="69"/>
      <c r="E53" s="380">
        <v>201478</v>
      </c>
      <c r="F53" s="81"/>
      <c r="G53" s="380">
        <v>209455</v>
      </c>
      <c r="H53" s="81"/>
      <c r="J53" s="23"/>
      <c r="K53" s="23"/>
      <c r="L53" s="23"/>
      <c r="M53" s="13"/>
      <c r="N53" s="73"/>
      <c r="O53" s="73"/>
      <c r="P53" s="68"/>
    </row>
    <row r="54" spans="1:16" ht="11.25" customHeight="1">
      <c r="A54" s="34"/>
      <c r="C54" s="83" t="s">
        <v>309</v>
      </c>
      <c r="D54" s="69"/>
      <c r="E54" s="380">
        <v>3654547</v>
      </c>
      <c r="F54" s="81"/>
      <c r="G54" s="380">
        <v>3613673</v>
      </c>
      <c r="H54" s="81"/>
      <c r="J54" s="34"/>
      <c r="K54" s="34"/>
      <c r="L54" s="34"/>
      <c r="M54" s="13"/>
      <c r="N54" s="76"/>
      <c r="O54" s="76"/>
      <c r="P54" s="68"/>
    </row>
    <row r="55" spans="1:16" ht="4.5" customHeight="1">
      <c r="A55" s="23"/>
      <c r="B55" s="84"/>
      <c r="C55" s="84"/>
      <c r="D55" s="69"/>
      <c r="E55" s="380"/>
      <c r="F55" s="81"/>
      <c r="G55" s="380"/>
      <c r="H55" s="81"/>
      <c r="J55" s="19"/>
      <c r="K55" s="13"/>
      <c r="L55" s="13"/>
      <c r="M55" s="65"/>
      <c r="N55" s="73"/>
      <c r="O55" s="73"/>
      <c r="P55" s="68"/>
    </row>
    <row r="56" spans="1:16" ht="11.25" customHeight="1">
      <c r="A56" s="34"/>
      <c r="B56" s="441" t="s">
        <v>310</v>
      </c>
      <c r="C56" s="441"/>
      <c r="D56" s="71"/>
      <c r="E56" s="381">
        <f>SUM(E57:E62)</f>
        <v>9011869</v>
      </c>
      <c r="F56" s="82">
        <v>14.1</v>
      </c>
      <c r="G56" s="381">
        <f>SUM(G57:G62)</f>
        <v>8985368</v>
      </c>
      <c r="H56" s="387">
        <f>G56/G$7*100</f>
        <v>14.25728384875363</v>
      </c>
      <c r="J56" s="37"/>
      <c r="K56" s="37"/>
      <c r="L56" s="37"/>
      <c r="M56" s="52"/>
      <c r="N56" s="73"/>
      <c r="O56" s="73"/>
      <c r="P56" s="68"/>
    </row>
    <row r="57" spans="1:13" ht="11.25" customHeight="1">
      <c r="A57" s="19"/>
      <c r="C57" s="83" t="s">
        <v>311</v>
      </c>
      <c r="D57" s="69"/>
      <c r="E57" s="380">
        <v>777315</v>
      </c>
      <c r="F57" s="81"/>
      <c r="G57" s="380">
        <v>758004</v>
      </c>
      <c r="H57" s="81"/>
      <c r="J57" s="23"/>
      <c r="K57" s="23"/>
      <c r="L57" s="23"/>
      <c r="M57" s="13"/>
    </row>
    <row r="58" spans="1:13" ht="11.25" customHeight="1">
      <c r="A58" s="37"/>
      <c r="C58" s="83" t="s">
        <v>312</v>
      </c>
      <c r="D58" s="69"/>
      <c r="E58" s="380">
        <v>6733556</v>
      </c>
      <c r="F58" s="81"/>
      <c r="G58" s="380">
        <v>6652973</v>
      </c>
      <c r="H58" s="81"/>
      <c r="J58" s="23"/>
      <c r="K58" s="23"/>
      <c r="L58" s="23"/>
      <c r="M58" s="13"/>
    </row>
    <row r="59" spans="1:13" ht="11.25" customHeight="1">
      <c r="A59" s="34"/>
      <c r="C59" s="83" t="s">
        <v>313</v>
      </c>
      <c r="D59" s="69"/>
      <c r="E59" s="380">
        <v>177695</v>
      </c>
      <c r="F59" s="81"/>
      <c r="G59" s="380">
        <v>146905</v>
      </c>
      <c r="H59" s="81"/>
      <c r="J59" s="23"/>
      <c r="K59" s="23"/>
      <c r="L59" s="23"/>
      <c r="M59" s="13"/>
    </row>
    <row r="60" spans="1:13" ht="11.25" customHeight="1">
      <c r="A60" s="34"/>
      <c r="C60" s="83" t="s">
        <v>314</v>
      </c>
      <c r="D60" s="69"/>
      <c r="E60" s="380">
        <v>45908</v>
      </c>
      <c r="F60" s="81"/>
      <c r="G60" s="380">
        <v>55000</v>
      </c>
      <c r="H60" s="81"/>
      <c r="J60" s="34"/>
      <c r="K60" s="34"/>
      <c r="L60" s="34"/>
      <c r="M60" s="13"/>
    </row>
    <row r="61" spans="1:13" ht="11.25" customHeight="1">
      <c r="A61" s="23"/>
      <c r="C61" s="83" t="s">
        <v>315</v>
      </c>
      <c r="D61" s="69"/>
      <c r="E61" s="380">
        <v>1277395</v>
      </c>
      <c r="F61" s="81"/>
      <c r="G61" s="380">
        <v>1372486</v>
      </c>
      <c r="H61" s="81"/>
      <c r="J61" s="19"/>
      <c r="K61" s="19"/>
      <c r="L61" s="19"/>
      <c r="M61" s="13"/>
    </row>
    <row r="62" spans="1:13" ht="4.5" customHeight="1">
      <c r="A62" s="19"/>
      <c r="B62" s="84"/>
      <c r="C62" s="84"/>
      <c r="D62" s="69"/>
      <c r="E62" s="380"/>
      <c r="F62" s="81"/>
      <c r="G62" s="380"/>
      <c r="H62" s="81"/>
      <c r="J62" s="34"/>
      <c r="K62" s="34"/>
      <c r="L62" s="34"/>
      <c r="M62" s="13"/>
    </row>
    <row r="63" spans="1:13" ht="11.25" customHeight="1">
      <c r="A63" s="37"/>
      <c r="B63" s="441" t="s">
        <v>316</v>
      </c>
      <c r="C63" s="441"/>
      <c r="D63" s="71"/>
      <c r="E63" s="381">
        <f>SUM(E64:E67)</f>
        <v>3835826</v>
      </c>
      <c r="F63" s="82">
        <v>6</v>
      </c>
      <c r="G63" s="381">
        <f>SUM(G64:G67)</f>
        <v>3715920</v>
      </c>
      <c r="H63" s="387">
        <f>G63/G$7*100</f>
        <v>5.896133157736064</v>
      </c>
      <c r="J63" s="34"/>
      <c r="K63" s="34"/>
      <c r="L63" s="34"/>
      <c r="M63" s="13"/>
    </row>
    <row r="64" spans="1:13" ht="11.25" customHeight="1">
      <c r="A64" s="34"/>
      <c r="C64" s="83" t="s">
        <v>317</v>
      </c>
      <c r="D64" s="69"/>
      <c r="E64" s="380">
        <v>3495686</v>
      </c>
      <c r="F64" s="81"/>
      <c r="G64" s="380">
        <v>3280566</v>
      </c>
      <c r="H64" s="81"/>
      <c r="J64" s="34"/>
      <c r="K64" s="25"/>
      <c r="L64" s="25"/>
      <c r="M64" s="13"/>
    </row>
    <row r="65" spans="1:13" ht="11.25" customHeight="1">
      <c r="A65" s="34"/>
      <c r="C65" s="83" t="s">
        <v>318</v>
      </c>
      <c r="D65" s="69"/>
      <c r="E65" s="380">
        <v>110887</v>
      </c>
      <c r="F65" s="81"/>
      <c r="G65" s="380">
        <v>145554</v>
      </c>
      <c r="H65" s="81"/>
      <c r="J65" s="23"/>
      <c r="K65" s="23"/>
      <c r="L65" s="23"/>
      <c r="M65" s="13"/>
    </row>
    <row r="66" spans="1:13" ht="11.25" customHeight="1">
      <c r="A66" s="34"/>
      <c r="C66" s="83" t="s">
        <v>319</v>
      </c>
      <c r="D66" s="69"/>
      <c r="E66" s="380">
        <v>191571</v>
      </c>
      <c r="F66" s="81"/>
      <c r="G66" s="380">
        <v>193071</v>
      </c>
      <c r="H66" s="81"/>
      <c r="J66" s="34"/>
      <c r="K66" s="36"/>
      <c r="L66" s="36"/>
      <c r="M66" s="13"/>
    </row>
    <row r="67" spans="1:13" ht="11.25" customHeight="1">
      <c r="A67" s="34"/>
      <c r="C67" s="83" t="s">
        <v>320</v>
      </c>
      <c r="D67" s="69"/>
      <c r="E67" s="380">
        <v>37682</v>
      </c>
      <c r="F67" s="81"/>
      <c r="G67" s="380">
        <v>96729</v>
      </c>
      <c r="H67" s="81"/>
      <c r="J67" s="34"/>
      <c r="K67" s="34"/>
      <c r="L67" s="34"/>
      <c r="M67" s="13"/>
    </row>
    <row r="68" spans="1:13" ht="4.5" customHeight="1">
      <c r="A68" s="34"/>
      <c r="B68" s="84"/>
      <c r="D68" s="69"/>
      <c r="E68" s="380"/>
      <c r="F68" s="81"/>
      <c r="G68" s="380"/>
      <c r="H68" s="81"/>
      <c r="J68" s="34"/>
      <c r="K68" s="34"/>
      <c r="L68" s="34"/>
      <c r="M68" s="13"/>
    </row>
    <row r="69" spans="1:13" ht="11.25" customHeight="1">
      <c r="A69" s="34"/>
      <c r="B69" s="441" t="s">
        <v>321</v>
      </c>
      <c r="C69" s="441"/>
      <c r="D69" s="71"/>
      <c r="E69" s="381">
        <f>SUM(E70)</f>
        <v>100000</v>
      </c>
      <c r="F69" s="82">
        <v>0.2</v>
      </c>
      <c r="G69" s="381">
        <f>SUM(G70)</f>
        <v>100000</v>
      </c>
      <c r="H69" s="387">
        <f>G69/G$7*100</f>
        <v>0.15867223077289244</v>
      </c>
      <c r="J69" s="34"/>
      <c r="K69" s="25"/>
      <c r="L69" s="25"/>
      <c r="M69" s="13"/>
    </row>
    <row r="70" spans="1:13" ht="11.25" customHeight="1">
      <c r="A70" s="34"/>
      <c r="B70" s="83"/>
      <c r="C70" s="83" t="s">
        <v>321</v>
      </c>
      <c r="D70" s="69"/>
      <c r="E70" s="380">
        <v>100000</v>
      </c>
      <c r="F70" s="81"/>
      <c r="G70" s="380">
        <v>100000</v>
      </c>
      <c r="H70" s="81"/>
      <c r="J70" s="34"/>
      <c r="K70" s="25"/>
      <c r="L70" s="25"/>
      <c r="M70" s="13"/>
    </row>
    <row r="71" spans="1:8" ht="11.25" customHeight="1">
      <c r="A71" s="85"/>
      <c r="B71" s="43"/>
      <c r="C71" s="43"/>
      <c r="D71" s="78"/>
      <c r="E71" s="86"/>
      <c r="F71" s="86"/>
      <c r="G71" s="86"/>
      <c r="H71" s="86"/>
    </row>
    <row r="72" spans="1:6" ht="11.25" customHeight="1">
      <c r="A72" s="23"/>
      <c r="C72" s="83"/>
      <c r="D72" s="31"/>
      <c r="E72" s="39"/>
      <c r="F72" s="87"/>
    </row>
    <row r="73" spans="1:6" ht="12">
      <c r="A73" s="34"/>
      <c r="C73" s="4"/>
      <c r="D73" s="31"/>
      <c r="E73" s="59"/>
      <c r="F73" s="51"/>
    </row>
    <row r="74" spans="3:6" ht="12">
      <c r="C74" s="4"/>
      <c r="D74" s="31"/>
      <c r="E74" s="61"/>
      <c r="F74" s="51"/>
    </row>
    <row r="75" spans="3:6" ht="12">
      <c r="C75" s="4"/>
      <c r="D75" s="31"/>
      <c r="E75" s="59"/>
      <c r="F75" s="51"/>
    </row>
    <row r="76" spans="3:6" ht="12">
      <c r="C76" s="4"/>
      <c r="D76" s="31"/>
      <c r="E76" s="59"/>
      <c r="F76" s="51"/>
    </row>
    <row r="77" spans="3:6" ht="12">
      <c r="C77" s="4"/>
      <c r="D77" s="31"/>
      <c r="E77" s="59"/>
      <c r="F77" s="51"/>
    </row>
    <row r="78" spans="3:6" ht="12">
      <c r="C78" s="4"/>
      <c r="D78" s="31"/>
      <c r="E78" s="59"/>
      <c r="F78" s="51"/>
    </row>
    <row r="79" spans="2:6" ht="12">
      <c r="B79" s="31"/>
      <c r="C79" s="31"/>
      <c r="D79" s="31"/>
      <c r="E79" s="51"/>
      <c r="F79" s="51"/>
    </row>
    <row r="80" spans="2:6" ht="12">
      <c r="B80" s="442"/>
      <c r="C80" s="433"/>
      <c r="D80" s="31"/>
      <c r="E80" s="59"/>
      <c r="F80" s="61"/>
    </row>
    <row r="81" spans="3:6" ht="12">
      <c r="C81" s="4"/>
      <c r="D81" s="31"/>
      <c r="E81" s="59"/>
      <c r="F81" s="51"/>
    </row>
    <row r="82" spans="2:6" ht="12">
      <c r="B82" s="31"/>
      <c r="C82" s="31"/>
      <c r="D82" s="31"/>
      <c r="E82" s="61"/>
      <c r="F82" s="51"/>
    </row>
    <row r="83" spans="2:6" ht="12">
      <c r="B83" s="442"/>
      <c r="C83" s="433"/>
      <c r="D83" s="31"/>
      <c r="E83" s="59"/>
      <c r="F83" s="61"/>
    </row>
    <row r="84" spans="3:6" ht="12">
      <c r="C84" s="4"/>
      <c r="D84" s="31"/>
      <c r="E84" s="24"/>
      <c r="F84" s="80"/>
    </row>
  </sheetData>
  <sheetProtection/>
  <mergeCells count="19">
    <mergeCell ref="A1:D1"/>
    <mergeCell ref="B4:C4"/>
    <mergeCell ref="E4:F4"/>
    <mergeCell ref="B21:C21"/>
    <mergeCell ref="B28:C28"/>
    <mergeCell ref="B39:C39"/>
    <mergeCell ref="G4:H4"/>
    <mergeCell ref="B7:C7"/>
    <mergeCell ref="B9:C9"/>
    <mergeCell ref="B63:C63"/>
    <mergeCell ref="B56:C56"/>
    <mergeCell ref="B80:C80"/>
    <mergeCell ref="B83:C83"/>
    <mergeCell ref="B69:C69"/>
    <mergeCell ref="B12:C12"/>
    <mergeCell ref="B31:C31"/>
    <mergeCell ref="B43:C43"/>
    <mergeCell ref="B52:C52"/>
    <mergeCell ref="B47:C47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2"/>
  <headerFooter alignWithMargins="0">
    <oddHeader xml:space="preserve">&amp;R&amp;"ＭＳ 明朝,標準"&amp;8財政・税務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SheetLayoutView="100" zoomScalePageLayoutView="0" workbookViewId="0" topLeftCell="A1">
      <selection activeCell="E4" sqref="E4:H85"/>
    </sheetView>
  </sheetViews>
  <sheetFormatPr defaultColWidth="15.625" defaultRowHeight="13.5"/>
  <cols>
    <col min="1" max="1" width="0.875" style="8" customWidth="1"/>
    <col min="2" max="2" width="5.625" style="8" customWidth="1"/>
    <col min="3" max="3" width="23.125" style="8" customWidth="1"/>
    <col min="4" max="4" width="0.875" style="8" customWidth="1"/>
    <col min="5" max="5" width="17.375" style="8" customWidth="1"/>
    <col min="6" max="6" width="11.625" style="8" customWidth="1"/>
    <col min="7" max="7" width="17.375" style="8" customWidth="1"/>
    <col min="8" max="8" width="11.625" style="8" customWidth="1"/>
    <col min="9" max="9" width="7.375" style="8" customWidth="1"/>
    <col min="10" max="16384" width="15.625" style="8" customWidth="1"/>
  </cols>
  <sheetData>
    <row r="1" spans="2:9" ht="13.5">
      <c r="B1" s="2"/>
      <c r="C1" s="2"/>
      <c r="D1" s="2"/>
      <c r="E1" s="431" t="s">
        <v>119</v>
      </c>
      <c r="F1" s="431"/>
      <c r="G1" s="431"/>
      <c r="H1" s="431"/>
      <c r="I1" s="3"/>
    </row>
    <row r="2" spans="1:8" ht="13.5" customHeight="1">
      <c r="A2" s="444" t="s">
        <v>120</v>
      </c>
      <c r="B2" s="445"/>
      <c r="C2" s="445"/>
      <c r="D2" s="445"/>
      <c r="E2" s="445"/>
      <c r="F2" s="445"/>
      <c r="G2" s="445"/>
      <c r="H2" s="445"/>
    </row>
    <row r="3" spans="1:3" ht="13.5" customHeight="1" thickBot="1">
      <c r="A3" s="446" t="s">
        <v>223</v>
      </c>
      <c r="B3" s="446"/>
      <c r="C3" s="446"/>
    </row>
    <row r="4" spans="1:8" ht="15" customHeight="1">
      <c r="A4" s="41"/>
      <c r="B4" s="436" t="s">
        <v>224</v>
      </c>
      <c r="C4" s="436"/>
      <c r="D4" s="42"/>
      <c r="E4" s="438" t="s">
        <v>14</v>
      </c>
      <c r="F4" s="439"/>
      <c r="G4" s="438" t="s">
        <v>29</v>
      </c>
      <c r="H4" s="439"/>
    </row>
    <row r="5" spans="1:8" ht="15" customHeight="1">
      <c r="A5" s="43"/>
      <c r="B5" s="44" t="s">
        <v>225</v>
      </c>
      <c r="C5" s="45" t="s">
        <v>226</v>
      </c>
      <c r="D5" s="46"/>
      <c r="E5" s="47" t="s">
        <v>227</v>
      </c>
      <c r="F5" s="48" t="s">
        <v>228</v>
      </c>
      <c r="G5" s="47" t="s">
        <v>227</v>
      </c>
      <c r="H5" s="48" t="s">
        <v>228</v>
      </c>
    </row>
    <row r="6" spans="1:9" ht="10.5" customHeight="1">
      <c r="A6" s="18"/>
      <c r="B6" s="18"/>
      <c r="C6" s="49"/>
      <c r="D6" s="50"/>
      <c r="E6" s="17" t="s">
        <v>216</v>
      </c>
      <c r="F6" s="17" t="s">
        <v>229</v>
      </c>
      <c r="G6" s="17" t="s">
        <v>216</v>
      </c>
      <c r="H6" s="17" t="s">
        <v>229</v>
      </c>
      <c r="I6" s="51"/>
    </row>
    <row r="7" spans="1:9" ht="11.25" customHeight="1">
      <c r="A7" s="54"/>
      <c r="B7" s="440" t="s">
        <v>112</v>
      </c>
      <c r="C7" s="440"/>
      <c r="D7" s="1"/>
      <c r="E7" s="395">
        <f>E8+E10+E12+E14+E17+E21+E24+E26+E28+E30+E19</f>
        <v>17990000</v>
      </c>
      <c r="F7" s="396">
        <f>SUM(F8:F31)</f>
        <v>100</v>
      </c>
      <c r="G7" s="395">
        <f>G8+G10+G12+G14+G17+G21+G24+G26+G28+G30+G19</f>
        <v>17954000</v>
      </c>
      <c r="H7" s="396">
        <f>SUM(H8:H31)</f>
        <v>99.99999999999999</v>
      </c>
      <c r="I7" s="56"/>
    </row>
    <row r="8" spans="1:9" ht="11.25" customHeight="1">
      <c r="A8" s="23"/>
      <c r="B8" s="443" t="s">
        <v>322</v>
      </c>
      <c r="C8" s="443"/>
      <c r="D8" s="1"/>
      <c r="E8" s="395">
        <f>SUM(E9)</f>
        <v>5929398</v>
      </c>
      <c r="F8" s="88">
        <v>33</v>
      </c>
      <c r="G8" s="395">
        <f>SUM(G9)</f>
        <v>5293944</v>
      </c>
      <c r="H8" s="88">
        <f>G8/G$7*100</f>
        <v>29.48615350339757</v>
      </c>
      <c r="I8" s="56"/>
    </row>
    <row r="9" spans="1:9" ht="11.25" customHeight="1">
      <c r="A9" s="19"/>
      <c r="B9" s="31"/>
      <c r="C9" s="14" t="s">
        <v>322</v>
      </c>
      <c r="D9" s="58"/>
      <c r="E9" s="394">
        <v>5929398</v>
      </c>
      <c r="F9" s="89"/>
      <c r="G9" s="394">
        <v>5293944</v>
      </c>
      <c r="H9" s="89"/>
      <c r="I9" s="51"/>
    </row>
    <row r="10" spans="1:9" ht="11.25" customHeight="1">
      <c r="A10" s="21"/>
      <c r="B10" s="443" t="s">
        <v>323</v>
      </c>
      <c r="C10" s="443"/>
      <c r="D10" s="64"/>
      <c r="E10" s="395">
        <f>SUM(E11)</f>
        <v>2</v>
      </c>
      <c r="F10" s="88">
        <v>0</v>
      </c>
      <c r="G10" s="395">
        <f>SUM(G11)</f>
        <v>2</v>
      </c>
      <c r="H10" s="88">
        <f>G10/G$7*100</f>
        <v>1.1139578923916675E-05</v>
      </c>
      <c r="I10" s="59"/>
    </row>
    <row r="11" spans="1:9" ht="11.25" customHeight="1">
      <c r="A11" s="23"/>
      <c r="B11" s="31"/>
      <c r="C11" s="14" t="s">
        <v>323</v>
      </c>
      <c r="D11" s="58"/>
      <c r="E11" s="394">
        <v>2</v>
      </c>
      <c r="F11" s="89"/>
      <c r="G11" s="394">
        <v>2</v>
      </c>
      <c r="H11" s="89"/>
      <c r="I11" s="51"/>
    </row>
    <row r="12" spans="1:9" ht="11.25" customHeight="1">
      <c r="A12" s="19"/>
      <c r="B12" s="443" t="s">
        <v>247</v>
      </c>
      <c r="C12" s="443"/>
      <c r="D12" s="64"/>
      <c r="E12" s="395">
        <f>SUM(E13)</f>
        <v>36</v>
      </c>
      <c r="F12" s="88">
        <v>0</v>
      </c>
      <c r="G12" s="395">
        <f>SUM(G13)</f>
        <v>30</v>
      </c>
      <c r="H12" s="88">
        <f>G12/G$7*100</f>
        <v>0.00016709368385875014</v>
      </c>
      <c r="I12" s="59"/>
    </row>
    <row r="13" spans="1:9" ht="11.25" customHeight="1">
      <c r="A13" s="21"/>
      <c r="B13" s="31"/>
      <c r="C13" s="14" t="s">
        <v>249</v>
      </c>
      <c r="D13" s="58"/>
      <c r="E13" s="394">
        <v>36</v>
      </c>
      <c r="F13" s="89"/>
      <c r="G13" s="394">
        <v>30</v>
      </c>
      <c r="H13" s="89"/>
      <c r="I13" s="51"/>
    </row>
    <row r="14" spans="1:9" ht="11.25" customHeight="1">
      <c r="A14" s="23"/>
      <c r="B14" s="443" t="s">
        <v>250</v>
      </c>
      <c r="C14" s="443"/>
      <c r="D14" s="64"/>
      <c r="E14" s="395">
        <f>SUM(E15:E16)</f>
        <v>3730375</v>
      </c>
      <c r="F14" s="88">
        <v>20.7</v>
      </c>
      <c r="G14" s="395">
        <f>SUM(G15:G16)</f>
        <v>3488805</v>
      </c>
      <c r="H14" s="88">
        <f>G14/G$7*100</f>
        <v>19.431909323827558</v>
      </c>
      <c r="I14" s="59"/>
    </row>
    <row r="15" spans="1:9" ht="11.25" customHeight="1">
      <c r="A15" s="23"/>
      <c r="B15" s="31"/>
      <c r="C15" s="14" t="s">
        <v>251</v>
      </c>
      <c r="D15" s="50"/>
      <c r="E15" s="394">
        <v>3730373</v>
      </c>
      <c r="F15" s="89"/>
      <c r="G15" s="394">
        <v>3488803</v>
      </c>
      <c r="H15" s="89"/>
      <c r="I15" s="51"/>
    </row>
    <row r="16" spans="1:9" ht="11.25" customHeight="1">
      <c r="A16" s="19"/>
      <c r="B16" s="31"/>
      <c r="C16" s="14" t="s">
        <v>252</v>
      </c>
      <c r="D16" s="58"/>
      <c r="E16" s="394">
        <v>2</v>
      </c>
      <c r="F16" s="89"/>
      <c r="G16" s="394">
        <v>2</v>
      </c>
      <c r="H16" s="89"/>
      <c r="I16" s="59"/>
    </row>
    <row r="17" spans="1:9" ht="11.25" customHeight="1">
      <c r="A17" s="19"/>
      <c r="B17" s="443" t="s">
        <v>324</v>
      </c>
      <c r="C17" s="443"/>
      <c r="D17" s="64"/>
      <c r="E17" s="395">
        <f>SUM(E18)</f>
        <v>1181525</v>
      </c>
      <c r="F17" s="88">
        <v>6.6</v>
      </c>
      <c r="G17" s="395">
        <f>SUM(G18)</f>
        <v>644108</v>
      </c>
      <c r="H17" s="88">
        <f>G17/G$7*100</f>
        <v>3.587545950763061</v>
      </c>
      <c r="I17" s="59"/>
    </row>
    <row r="18" spans="1:9" ht="11.25" customHeight="1">
      <c r="A18" s="19"/>
      <c r="B18" s="31"/>
      <c r="C18" s="14" t="s">
        <v>324</v>
      </c>
      <c r="D18" s="58"/>
      <c r="E18" s="394">
        <v>1181525</v>
      </c>
      <c r="F18" s="89"/>
      <c r="G18" s="394">
        <v>644108</v>
      </c>
      <c r="H18" s="89"/>
      <c r="I18" s="59"/>
    </row>
    <row r="19" spans="1:9" ht="11.25" customHeight="1">
      <c r="A19" s="19"/>
      <c r="B19" s="443" t="s">
        <v>2</v>
      </c>
      <c r="C19" s="443"/>
      <c r="D19" s="58"/>
      <c r="E19" s="395">
        <f>SUM(E20)</f>
        <v>1462438</v>
      </c>
      <c r="F19" s="88">
        <v>8.1</v>
      </c>
      <c r="G19" s="395">
        <f>SUM(G20)</f>
        <v>3202442</v>
      </c>
      <c r="H19" s="88">
        <f>G19/G$7*100</f>
        <v>17.836927704132783</v>
      </c>
      <c r="I19" s="59"/>
    </row>
    <row r="20" spans="1:9" ht="11.25" customHeight="1">
      <c r="A20" s="19"/>
      <c r="B20" s="31"/>
      <c r="C20" s="14" t="s">
        <v>2</v>
      </c>
      <c r="D20" s="58"/>
      <c r="E20" s="394">
        <v>1462438</v>
      </c>
      <c r="F20" s="89"/>
      <c r="G20" s="394">
        <v>3202442</v>
      </c>
      <c r="H20" s="89"/>
      <c r="I20" s="59"/>
    </row>
    <row r="21" spans="1:9" ht="11.25" customHeight="1">
      <c r="A21" s="19"/>
      <c r="B21" s="443" t="s">
        <v>254</v>
      </c>
      <c r="C21" s="443"/>
      <c r="D21" s="64"/>
      <c r="E21" s="395">
        <f>SUM(E22:E23)</f>
        <v>673381</v>
      </c>
      <c r="F21" s="88">
        <v>3.7</v>
      </c>
      <c r="G21" s="395">
        <f>SUM(G22:G23)</f>
        <v>724983</v>
      </c>
      <c r="H21" s="88">
        <f>G21/G$7*100</f>
        <v>4.038002673498942</v>
      </c>
      <c r="I21" s="59"/>
    </row>
    <row r="22" spans="1:9" ht="11.25" customHeight="1">
      <c r="A22" s="37"/>
      <c r="B22" s="31"/>
      <c r="C22" s="14" t="s">
        <v>255</v>
      </c>
      <c r="D22" s="58"/>
      <c r="E22" s="394">
        <v>116319</v>
      </c>
      <c r="F22" s="89"/>
      <c r="G22" s="394">
        <v>211089</v>
      </c>
      <c r="H22" s="89"/>
      <c r="I22" s="59"/>
    </row>
    <row r="23" spans="1:9" ht="11.25" customHeight="1">
      <c r="A23" s="23"/>
      <c r="B23" s="31"/>
      <c r="C23" s="14" t="s">
        <v>256</v>
      </c>
      <c r="D23" s="58"/>
      <c r="E23" s="394">
        <v>557062</v>
      </c>
      <c r="F23" s="89"/>
      <c r="G23" s="394">
        <v>513894</v>
      </c>
      <c r="H23" s="89"/>
      <c r="I23" s="59"/>
    </row>
    <row r="24" spans="1:9" ht="11.25" customHeight="1">
      <c r="A24" s="23"/>
      <c r="B24" s="443" t="s">
        <v>325</v>
      </c>
      <c r="C24" s="443"/>
      <c r="D24" s="64"/>
      <c r="E24" s="395">
        <f>SUM(E25)</f>
        <v>2439718</v>
      </c>
      <c r="F24" s="88">
        <v>13.6</v>
      </c>
      <c r="G24" s="395">
        <f>SUM(G25)</f>
        <v>2797959</v>
      </c>
      <c r="H24" s="88">
        <f>G24/G$7*100</f>
        <v>15.584042553191491</v>
      </c>
      <c r="I24" s="59"/>
    </row>
    <row r="25" spans="1:9" ht="11.25" customHeight="1">
      <c r="A25" s="23"/>
      <c r="B25" s="31"/>
      <c r="C25" s="14" t="s">
        <v>325</v>
      </c>
      <c r="D25" s="67"/>
      <c r="E25" s="394">
        <v>2439718</v>
      </c>
      <c r="F25" s="89"/>
      <c r="G25" s="394">
        <v>2797959</v>
      </c>
      <c r="H25" s="89"/>
      <c r="I25" s="56"/>
    </row>
    <row r="26" spans="1:9" ht="11.25" customHeight="1">
      <c r="A26" s="34"/>
      <c r="B26" s="443" t="s">
        <v>261</v>
      </c>
      <c r="C26" s="443"/>
      <c r="D26" s="64"/>
      <c r="E26" s="395">
        <f>SUM(E27)</f>
        <v>2557352</v>
      </c>
      <c r="F26" s="88">
        <v>14.2</v>
      </c>
      <c r="G26" s="395">
        <f>SUM(G27)</f>
        <v>1778097</v>
      </c>
      <c r="H26" s="88">
        <f>G26/G$7*100</f>
        <v>9.903625932939734</v>
      </c>
      <c r="I26" s="51"/>
    </row>
    <row r="27" spans="1:9" ht="11.25" customHeight="1">
      <c r="A27" s="19"/>
      <c r="B27" s="31"/>
      <c r="C27" s="14" t="s">
        <v>261</v>
      </c>
      <c r="D27" s="58"/>
      <c r="E27" s="394">
        <v>2557352</v>
      </c>
      <c r="F27" s="89"/>
      <c r="G27" s="394">
        <v>1778097</v>
      </c>
      <c r="H27" s="89"/>
      <c r="I27" s="59"/>
    </row>
    <row r="28" spans="1:9" ht="11.25" customHeight="1">
      <c r="A28" s="37"/>
      <c r="B28" s="443" t="s">
        <v>262</v>
      </c>
      <c r="C28" s="443"/>
      <c r="D28" s="64"/>
      <c r="E28" s="395">
        <f>SUM(E29)</f>
        <v>100</v>
      </c>
      <c r="F28" s="88">
        <v>0</v>
      </c>
      <c r="G28" s="395">
        <f>SUM(G29)</f>
        <v>100</v>
      </c>
      <c r="H28" s="88">
        <f>G28/G$7*100</f>
        <v>0.0005569789461958339</v>
      </c>
      <c r="I28" s="59"/>
    </row>
    <row r="29" spans="1:9" ht="11.25" customHeight="1">
      <c r="A29" s="34"/>
      <c r="B29" s="31"/>
      <c r="C29" s="14" t="s">
        <v>262</v>
      </c>
      <c r="D29" s="69"/>
      <c r="E29" s="394">
        <v>100</v>
      </c>
      <c r="F29" s="89"/>
      <c r="G29" s="394">
        <v>100</v>
      </c>
      <c r="H29" s="89"/>
      <c r="I29" s="59"/>
    </row>
    <row r="30" spans="1:9" ht="11.25" customHeight="1">
      <c r="A30" s="34"/>
      <c r="B30" s="443" t="s">
        <v>263</v>
      </c>
      <c r="C30" s="443"/>
      <c r="D30" s="71"/>
      <c r="E30" s="395">
        <f>SUM(E31:E33)</f>
        <v>15675</v>
      </c>
      <c r="F30" s="88">
        <v>0.1</v>
      </c>
      <c r="G30" s="395">
        <f>SUM(G31:G33)</f>
        <v>23530</v>
      </c>
      <c r="H30" s="88">
        <f>G30/G$7*100</f>
        <v>0.1310571460398797</v>
      </c>
      <c r="I30" s="59"/>
    </row>
    <row r="31" spans="1:9" ht="11.25" customHeight="1">
      <c r="A31" s="34"/>
      <c r="B31" s="31"/>
      <c r="C31" s="14" t="s">
        <v>264</v>
      </c>
      <c r="D31" s="69"/>
      <c r="E31" s="394">
        <v>2</v>
      </c>
      <c r="F31" s="89"/>
      <c r="G31" s="394">
        <v>2</v>
      </c>
      <c r="H31" s="89"/>
      <c r="I31" s="59"/>
    </row>
    <row r="32" spans="1:9" ht="11.25" customHeight="1">
      <c r="A32" s="19"/>
      <c r="B32" s="31"/>
      <c r="C32" s="14" t="s">
        <v>326</v>
      </c>
      <c r="D32" s="69"/>
      <c r="E32" s="394">
        <v>640</v>
      </c>
      <c r="F32" s="89"/>
      <c r="G32" s="394">
        <v>894</v>
      </c>
      <c r="H32" s="89"/>
      <c r="I32" s="51"/>
    </row>
    <row r="33" spans="1:9" ht="11.25" customHeight="1">
      <c r="A33" s="18"/>
      <c r="B33" s="31"/>
      <c r="C33" s="14" t="s">
        <v>269</v>
      </c>
      <c r="D33" s="69"/>
      <c r="E33" s="394">
        <v>15033</v>
      </c>
      <c r="F33" s="89"/>
      <c r="G33" s="394">
        <v>22634</v>
      </c>
      <c r="H33" s="89"/>
      <c r="I33" s="59"/>
    </row>
    <row r="34" spans="1:9" ht="5.25" customHeight="1">
      <c r="A34" s="90"/>
      <c r="B34" s="91"/>
      <c r="C34" s="77"/>
      <c r="D34" s="78"/>
      <c r="E34" s="92"/>
      <c r="F34" s="29"/>
      <c r="G34" s="43"/>
      <c r="H34" s="43"/>
      <c r="I34" s="59"/>
    </row>
    <row r="35" spans="1:9" ht="13.5" customHeight="1">
      <c r="A35" s="34"/>
      <c r="B35" s="70"/>
      <c r="C35" s="70"/>
      <c r="D35" s="93"/>
      <c r="E35" s="51"/>
      <c r="F35" s="51"/>
      <c r="I35" s="59"/>
    </row>
    <row r="36" spans="1:9" ht="13.5" customHeight="1">
      <c r="A36" s="34"/>
      <c r="B36" s="14"/>
      <c r="C36" s="14"/>
      <c r="D36" s="31"/>
      <c r="E36" s="59"/>
      <c r="F36" s="61"/>
      <c r="I36" s="59"/>
    </row>
    <row r="37" spans="1:9" ht="13.5" customHeight="1" thickBot="1">
      <c r="A37" s="447" t="s">
        <v>274</v>
      </c>
      <c r="B37" s="447"/>
      <c r="C37" s="447"/>
      <c r="D37" s="31"/>
      <c r="E37" s="59"/>
      <c r="F37" s="51"/>
      <c r="I37" s="59"/>
    </row>
    <row r="38" spans="1:9" ht="15" customHeight="1">
      <c r="A38" s="41"/>
      <c r="B38" s="436" t="s">
        <v>224</v>
      </c>
      <c r="C38" s="436"/>
      <c r="D38" s="42"/>
      <c r="E38" s="438" t="s">
        <v>14</v>
      </c>
      <c r="F38" s="439"/>
      <c r="G38" s="438" t="s">
        <v>29</v>
      </c>
      <c r="H38" s="439"/>
      <c r="I38" s="51"/>
    </row>
    <row r="39" spans="1:9" ht="15" customHeight="1">
      <c r="A39" s="43"/>
      <c r="B39" s="44" t="s">
        <v>225</v>
      </c>
      <c r="C39" s="45" t="s">
        <v>226</v>
      </c>
      <c r="D39" s="46"/>
      <c r="E39" s="47" t="s">
        <v>227</v>
      </c>
      <c r="F39" s="48" t="s">
        <v>228</v>
      </c>
      <c r="G39" s="47" t="s">
        <v>227</v>
      </c>
      <c r="H39" s="48" t="s">
        <v>228</v>
      </c>
      <c r="I39" s="59"/>
    </row>
    <row r="40" spans="1:9" ht="11.25" customHeight="1">
      <c r="A40" s="18"/>
      <c r="B40" s="18"/>
      <c r="C40" s="49"/>
      <c r="D40" s="50"/>
      <c r="E40" s="17" t="s">
        <v>216</v>
      </c>
      <c r="F40" s="17" t="s">
        <v>229</v>
      </c>
      <c r="G40" s="17" t="s">
        <v>216</v>
      </c>
      <c r="H40" s="17" t="s">
        <v>229</v>
      </c>
      <c r="I40" s="59"/>
    </row>
    <row r="41" spans="1:9" ht="11.25" customHeight="1">
      <c r="A41" s="54"/>
      <c r="B41" s="440" t="s">
        <v>112</v>
      </c>
      <c r="C41" s="440"/>
      <c r="D41" s="1"/>
      <c r="E41" s="395">
        <f>E42+E44+E55+E57+E59+E61+E64+E67+E51+E53</f>
        <v>17990000</v>
      </c>
      <c r="F41" s="88">
        <f>SUM(F42:F68)</f>
        <v>100.00000000000001</v>
      </c>
      <c r="G41" s="395">
        <f>G42+G44+G55+G57+G59+G61+G64+G67+G51+G53</f>
        <v>17954000</v>
      </c>
      <c r="H41" s="88">
        <f>SUM(H42:H68)</f>
        <v>100</v>
      </c>
      <c r="I41" s="59"/>
    </row>
    <row r="42" spans="1:9" ht="11.25" customHeight="1">
      <c r="A42" s="23"/>
      <c r="B42" s="443" t="s">
        <v>276</v>
      </c>
      <c r="C42" s="443"/>
      <c r="D42" s="1"/>
      <c r="E42" s="395">
        <f>SUM(E43)</f>
        <v>464542</v>
      </c>
      <c r="F42" s="88">
        <v>2.6</v>
      </c>
      <c r="G42" s="395">
        <f>SUM(G43)</f>
        <v>452744</v>
      </c>
      <c r="H42" s="88">
        <f>G42/G$41*100</f>
        <v>2.521688760164866</v>
      </c>
      <c r="I42" s="59"/>
    </row>
    <row r="43" spans="1:9" ht="11.25" customHeight="1">
      <c r="A43" s="19"/>
      <c r="B43" s="94"/>
      <c r="C43" s="14" t="s">
        <v>277</v>
      </c>
      <c r="D43" s="58"/>
      <c r="E43" s="394">
        <v>464542</v>
      </c>
      <c r="F43" s="89"/>
      <c r="G43" s="394">
        <v>452744</v>
      </c>
      <c r="H43" s="89"/>
      <c r="I43" s="59"/>
    </row>
    <row r="44" spans="1:9" ht="11.25" customHeight="1">
      <c r="A44" s="21"/>
      <c r="B44" s="443" t="s">
        <v>327</v>
      </c>
      <c r="C44" s="443"/>
      <c r="D44" s="64"/>
      <c r="E44" s="395">
        <f>SUM(E45:E50)</f>
        <v>11492622</v>
      </c>
      <c r="F44" s="88">
        <v>63.9</v>
      </c>
      <c r="G44" s="395">
        <f>SUM(G45:G50)</f>
        <v>11276634</v>
      </c>
      <c r="H44" s="88">
        <f>G44/G$41*100</f>
        <v>62.8084772195611</v>
      </c>
      <c r="I44" s="51"/>
    </row>
    <row r="45" spans="1:9" ht="11.25" customHeight="1">
      <c r="A45" s="23"/>
      <c r="B45" s="94"/>
      <c r="C45" s="14" t="s">
        <v>328</v>
      </c>
      <c r="D45" s="58"/>
      <c r="E45" s="394">
        <v>10467705</v>
      </c>
      <c r="F45" s="89"/>
      <c r="G45" s="394">
        <v>10109865</v>
      </c>
      <c r="H45" s="89"/>
      <c r="I45" s="59"/>
    </row>
    <row r="46" spans="1:9" ht="11.25" customHeight="1">
      <c r="A46" s="19"/>
      <c r="B46" s="94"/>
      <c r="C46" s="14" t="s">
        <v>329</v>
      </c>
      <c r="D46" s="58"/>
      <c r="E46" s="394">
        <v>904282</v>
      </c>
      <c r="F46" s="89"/>
      <c r="G46" s="394">
        <v>1043190</v>
      </c>
      <c r="H46" s="89"/>
      <c r="I46" s="59"/>
    </row>
    <row r="47" spans="1:9" ht="11.25" customHeight="1">
      <c r="A47" s="21"/>
      <c r="B47" s="94"/>
      <c r="C47" s="14" t="s">
        <v>330</v>
      </c>
      <c r="D47" s="58"/>
      <c r="E47" s="394">
        <v>600</v>
      </c>
      <c r="F47" s="89"/>
      <c r="G47" s="394">
        <v>600</v>
      </c>
      <c r="H47" s="89"/>
      <c r="I47" s="59"/>
    </row>
    <row r="48" spans="1:9" ht="11.25" customHeight="1">
      <c r="A48" s="23"/>
      <c r="B48" s="94"/>
      <c r="C48" s="14" t="s">
        <v>331</v>
      </c>
      <c r="D48" s="58"/>
      <c r="E48" s="394">
        <v>95550</v>
      </c>
      <c r="F48" s="89"/>
      <c r="G48" s="394">
        <v>92720</v>
      </c>
      <c r="H48" s="89"/>
      <c r="I48" s="24"/>
    </row>
    <row r="49" spans="1:9" ht="11.25" customHeight="1">
      <c r="A49" s="23"/>
      <c r="B49" s="94"/>
      <c r="C49" s="14" t="s">
        <v>332</v>
      </c>
      <c r="D49" s="50"/>
      <c r="E49" s="394">
        <v>17920</v>
      </c>
      <c r="F49" s="89"/>
      <c r="G49" s="394">
        <v>22960</v>
      </c>
      <c r="H49" s="89"/>
      <c r="I49" s="36"/>
    </row>
    <row r="50" spans="1:9" ht="11.25" customHeight="1">
      <c r="A50" s="19"/>
      <c r="B50" s="94"/>
      <c r="C50" s="14" t="s">
        <v>333</v>
      </c>
      <c r="D50" s="58"/>
      <c r="E50" s="394">
        <v>6565</v>
      </c>
      <c r="F50" s="89"/>
      <c r="G50" s="394">
        <v>7299</v>
      </c>
      <c r="H50" s="89"/>
      <c r="I50" s="34"/>
    </row>
    <row r="51" spans="1:9" ht="11.25" customHeight="1">
      <c r="A51" s="19"/>
      <c r="B51" s="443" t="s">
        <v>3</v>
      </c>
      <c r="C51" s="443"/>
      <c r="D51" s="58"/>
      <c r="E51" s="395">
        <f>SUM(E52)</f>
        <v>1956727</v>
      </c>
      <c r="F51" s="88">
        <v>10.9</v>
      </c>
      <c r="G51" s="395">
        <f>SUM(G52)</f>
        <v>2226532</v>
      </c>
      <c r="H51" s="88">
        <f>G51/G$41*100</f>
        <v>12.401314470313023</v>
      </c>
      <c r="I51" s="34"/>
    </row>
    <row r="52" spans="1:9" ht="11.25" customHeight="1">
      <c r="A52" s="19"/>
      <c r="B52" s="94"/>
      <c r="C52" s="14" t="s">
        <v>4</v>
      </c>
      <c r="D52" s="58"/>
      <c r="E52" s="394">
        <v>1956727</v>
      </c>
      <c r="F52" s="89"/>
      <c r="G52" s="394">
        <v>2226532</v>
      </c>
      <c r="H52" s="89"/>
      <c r="I52" s="34"/>
    </row>
    <row r="53" spans="1:9" ht="11.25" customHeight="1">
      <c r="A53" s="19"/>
      <c r="B53" s="443" t="s">
        <v>5</v>
      </c>
      <c r="C53" s="443"/>
      <c r="D53" s="58"/>
      <c r="E53" s="395">
        <f>SUM(E54)</f>
        <v>707</v>
      </c>
      <c r="F53" s="88">
        <v>0</v>
      </c>
      <c r="G53" s="395">
        <f>SUM(G54)</f>
        <v>7114</v>
      </c>
      <c r="H53" s="88">
        <f>G53/G$41*100</f>
        <v>0.03962348223237162</v>
      </c>
      <c r="I53" s="34"/>
    </row>
    <row r="54" spans="1:9" ht="11.25" customHeight="1">
      <c r="A54" s="19"/>
      <c r="B54" s="94"/>
      <c r="C54" s="14" t="s">
        <v>6</v>
      </c>
      <c r="D54" s="58"/>
      <c r="E54" s="394">
        <v>707</v>
      </c>
      <c r="F54" s="89"/>
      <c r="G54" s="394">
        <v>7114</v>
      </c>
      <c r="H54" s="89"/>
      <c r="I54" s="34"/>
    </row>
    <row r="55" spans="1:9" ht="11.25" customHeight="1">
      <c r="A55" s="19"/>
      <c r="B55" s="443" t="s">
        <v>334</v>
      </c>
      <c r="C55" s="443"/>
      <c r="D55" s="64"/>
      <c r="E55" s="395">
        <f>SUM(E56)</f>
        <v>514256</v>
      </c>
      <c r="F55" s="88">
        <v>2.9</v>
      </c>
      <c r="G55" s="395">
        <f>SUM(G56)</f>
        <v>10539</v>
      </c>
      <c r="H55" s="88">
        <f>G55/G$41*100</f>
        <v>0.05870001113957893</v>
      </c>
      <c r="I55" s="34"/>
    </row>
    <row r="56" spans="1:9" ht="11.25" customHeight="1">
      <c r="A56" s="19"/>
      <c r="B56" s="94"/>
      <c r="C56" s="14" t="s">
        <v>334</v>
      </c>
      <c r="D56" s="58"/>
      <c r="E56" s="394">
        <v>514256</v>
      </c>
      <c r="F56" s="89"/>
      <c r="G56" s="394">
        <v>10539</v>
      </c>
      <c r="H56" s="89"/>
      <c r="I56" s="34"/>
    </row>
    <row r="57" spans="1:9" ht="11.25" customHeight="1">
      <c r="A57" s="19"/>
      <c r="B57" s="443" t="s">
        <v>335</v>
      </c>
      <c r="C57" s="443"/>
      <c r="D57" s="64"/>
      <c r="E57" s="395">
        <f>SUM(E58)</f>
        <v>909157</v>
      </c>
      <c r="F57" s="88">
        <v>5</v>
      </c>
      <c r="G57" s="395">
        <f>SUM(G58)</f>
        <v>895705</v>
      </c>
      <c r="H57" s="88">
        <f>G57/G$41*100</f>
        <v>4.988888270023393</v>
      </c>
      <c r="I57" s="34"/>
    </row>
    <row r="58" spans="1:9" ht="11.25" customHeight="1">
      <c r="A58" s="37"/>
      <c r="B58" s="94"/>
      <c r="C58" s="14" t="s">
        <v>335</v>
      </c>
      <c r="D58" s="58"/>
      <c r="E58" s="394">
        <v>909157</v>
      </c>
      <c r="F58" s="89"/>
      <c r="G58" s="394">
        <v>895705</v>
      </c>
      <c r="H58" s="89"/>
      <c r="I58" s="25"/>
    </row>
    <row r="59" spans="1:9" ht="11.25" customHeight="1">
      <c r="A59" s="23"/>
      <c r="B59" s="443" t="s">
        <v>336</v>
      </c>
      <c r="C59" s="443"/>
      <c r="D59" s="64"/>
      <c r="E59" s="395">
        <f>SUM(E60)</f>
        <v>2310269</v>
      </c>
      <c r="F59" s="88">
        <v>12.8</v>
      </c>
      <c r="G59" s="395">
        <f>SUM(G60)</f>
        <v>2795923</v>
      </c>
      <c r="H59" s="88">
        <f>G59/G$41*100</f>
        <v>15.572702461846944</v>
      </c>
      <c r="I59" s="23"/>
    </row>
    <row r="60" spans="1:9" ht="11.25" customHeight="1">
      <c r="A60" s="23"/>
      <c r="B60" s="94"/>
      <c r="C60" s="14" t="s">
        <v>336</v>
      </c>
      <c r="D60" s="58"/>
      <c r="E60" s="394">
        <v>2310269</v>
      </c>
      <c r="F60" s="89"/>
      <c r="G60" s="394">
        <v>2795923</v>
      </c>
      <c r="H60" s="89"/>
      <c r="I60" s="34"/>
    </row>
    <row r="61" spans="1:9" ht="11.25" customHeight="1">
      <c r="A61" s="23"/>
      <c r="B61" s="443" t="s">
        <v>337</v>
      </c>
      <c r="C61" s="443"/>
      <c r="D61" s="67"/>
      <c r="E61" s="395">
        <f>SUM(E62:E63)</f>
        <v>255320</v>
      </c>
      <c r="F61" s="88">
        <v>1.4</v>
      </c>
      <c r="G61" s="395">
        <f>SUM(G62:G63)</f>
        <v>191609</v>
      </c>
      <c r="H61" s="88">
        <f>G61/G$41*100</f>
        <v>1.067221789016375</v>
      </c>
      <c r="I61" s="13"/>
    </row>
    <row r="62" spans="1:9" ht="11.25" customHeight="1">
      <c r="A62" s="23"/>
      <c r="B62" s="32"/>
      <c r="C62" s="14" t="s">
        <v>7</v>
      </c>
      <c r="D62" s="67"/>
      <c r="E62" s="394">
        <v>252850</v>
      </c>
      <c r="F62" s="88"/>
      <c r="G62" s="394">
        <v>189139</v>
      </c>
      <c r="H62" s="88"/>
      <c r="I62" s="13"/>
    </row>
    <row r="63" spans="1:9" ht="11.25" customHeight="1">
      <c r="A63" s="34"/>
      <c r="B63" s="94"/>
      <c r="C63" s="14" t="s">
        <v>337</v>
      </c>
      <c r="D63" s="58"/>
      <c r="E63" s="394">
        <v>2470</v>
      </c>
      <c r="F63" s="89"/>
      <c r="G63" s="394">
        <v>2470</v>
      </c>
      <c r="H63" s="89"/>
      <c r="I63" s="37"/>
    </row>
    <row r="64" spans="1:9" ht="11.25" customHeight="1">
      <c r="A64" s="19"/>
      <c r="B64" s="443" t="s">
        <v>316</v>
      </c>
      <c r="C64" s="443"/>
      <c r="D64" s="64"/>
      <c r="E64" s="395">
        <f>SUM(E65:E66)</f>
        <v>36400</v>
      </c>
      <c r="F64" s="88">
        <v>0.2</v>
      </c>
      <c r="G64" s="395">
        <f>SUM(G65:G66)</f>
        <v>47200</v>
      </c>
      <c r="H64" s="88">
        <f>G64/G$41*100</f>
        <v>0.26289406260443354</v>
      </c>
      <c r="I64" s="23"/>
    </row>
    <row r="65" spans="1:9" ht="11.25" customHeight="1">
      <c r="A65" s="19"/>
      <c r="B65" s="14"/>
      <c r="C65" s="14" t="s">
        <v>338</v>
      </c>
      <c r="D65" s="58"/>
      <c r="E65" s="394">
        <v>36300</v>
      </c>
      <c r="F65" s="89"/>
      <c r="G65" s="394">
        <v>47100</v>
      </c>
      <c r="H65" s="89"/>
      <c r="I65" s="23"/>
    </row>
    <row r="66" spans="1:9" ht="11.25" customHeight="1">
      <c r="A66" s="37"/>
      <c r="B66" s="94"/>
      <c r="C66" s="14" t="s">
        <v>355</v>
      </c>
      <c r="D66" s="58"/>
      <c r="E66" s="394">
        <v>100</v>
      </c>
      <c r="F66" s="89"/>
      <c r="G66" s="394">
        <v>100</v>
      </c>
      <c r="H66" s="89"/>
      <c r="I66" s="23"/>
    </row>
    <row r="67" spans="1:9" ht="11.25" customHeight="1">
      <c r="A67" s="34"/>
      <c r="B67" s="443" t="s">
        <v>321</v>
      </c>
      <c r="C67" s="443"/>
      <c r="D67" s="71"/>
      <c r="E67" s="395">
        <f>SUM(E68)</f>
        <v>50000</v>
      </c>
      <c r="F67" s="88">
        <v>0.3</v>
      </c>
      <c r="G67" s="395">
        <f>SUM(G68)</f>
        <v>50000</v>
      </c>
      <c r="H67" s="88">
        <f>G67/G$41*100</f>
        <v>0.27848947309791694</v>
      </c>
      <c r="I67" s="23"/>
    </row>
    <row r="68" spans="1:9" ht="11.25" customHeight="1">
      <c r="A68" s="34"/>
      <c r="B68" s="94"/>
      <c r="C68" s="14" t="s">
        <v>321</v>
      </c>
      <c r="D68" s="69"/>
      <c r="E68" s="394">
        <v>50000</v>
      </c>
      <c r="F68" s="89"/>
      <c r="G68" s="394">
        <v>50000</v>
      </c>
      <c r="H68" s="89"/>
      <c r="I68" s="34"/>
    </row>
    <row r="69" spans="1:9" ht="5.25" customHeight="1">
      <c r="A69" s="90"/>
      <c r="B69" s="91"/>
      <c r="C69" s="95"/>
      <c r="D69" s="78"/>
      <c r="E69" s="96"/>
      <c r="F69" s="29"/>
      <c r="G69" s="43"/>
      <c r="H69" s="43"/>
      <c r="I69" s="19"/>
    </row>
    <row r="70" spans="1:9" ht="11.25" customHeight="1">
      <c r="A70" s="19"/>
      <c r="B70" s="93"/>
      <c r="C70" s="97"/>
      <c r="D70" s="93"/>
      <c r="E70" s="98"/>
      <c r="F70" s="17"/>
      <c r="G70" s="99"/>
      <c r="H70" s="99"/>
      <c r="I70" s="18"/>
    </row>
  </sheetData>
  <sheetProtection/>
  <mergeCells count="33">
    <mergeCell ref="B67:C67"/>
    <mergeCell ref="G38:H38"/>
    <mergeCell ref="B41:C41"/>
    <mergeCell ref="B44:C44"/>
    <mergeCell ref="B59:C59"/>
    <mergeCell ref="B61:C61"/>
    <mergeCell ref="B64:C64"/>
    <mergeCell ref="E38:F38"/>
    <mergeCell ref="B38:C38"/>
    <mergeCell ref="B7:C7"/>
    <mergeCell ref="B14:C14"/>
    <mergeCell ref="B8:C8"/>
    <mergeCell ref="B17:C17"/>
    <mergeCell ref="B10:C10"/>
    <mergeCell ref="B12:C12"/>
    <mergeCell ref="B21:C21"/>
    <mergeCell ref="B30:C30"/>
    <mergeCell ref="A2:H2"/>
    <mergeCell ref="A3:C3"/>
    <mergeCell ref="B4:C4"/>
    <mergeCell ref="E4:F4"/>
    <mergeCell ref="G4:H4"/>
    <mergeCell ref="A37:C37"/>
    <mergeCell ref="E1:H1"/>
    <mergeCell ref="B53:C53"/>
    <mergeCell ref="B57:C57"/>
    <mergeCell ref="B55:C55"/>
    <mergeCell ref="B51:C51"/>
    <mergeCell ref="B26:C26"/>
    <mergeCell ref="B19:C19"/>
    <mergeCell ref="B42:C42"/>
    <mergeCell ref="B24:C24"/>
    <mergeCell ref="B28:C28"/>
  </mergeCells>
  <printOptions/>
  <pageMargins left="0.7874015748031497" right="0.3937007874015748" top="0.7874015748031497" bottom="0.1968503937007874" header="0.3937007874015748" footer="0.1968503937007874"/>
  <pageSetup firstPageNumber="110" useFirstPageNumber="1" horizontalDpi="600" verticalDpi="600" orientation="portrait" paperSize="9" r:id="rId1"/>
  <headerFooter alignWithMargins="0">
    <oddHeader xml:space="preserve">&amp;L&amp;"ＭＳ 明朝,標準"&amp;8&amp;P　財政・税務&amp;R&amp;"ＭＳ 明朝,標準"&amp;8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1">
      <selection activeCell="M22" sqref="M22"/>
    </sheetView>
  </sheetViews>
  <sheetFormatPr defaultColWidth="15.625" defaultRowHeight="13.5"/>
  <cols>
    <col min="1" max="1" width="0.875" style="8" customWidth="1"/>
    <col min="2" max="2" width="5.625" style="8" customWidth="1"/>
    <col min="3" max="3" width="23.125" style="8" customWidth="1"/>
    <col min="4" max="4" width="0.875" style="8" customWidth="1"/>
    <col min="5" max="5" width="17.375" style="8" customWidth="1"/>
    <col min="6" max="6" width="11.625" style="8" customWidth="1"/>
    <col min="7" max="7" width="17.375" style="8" customWidth="1"/>
    <col min="8" max="8" width="11.625" style="8" customWidth="1"/>
    <col min="9" max="9" width="6.25390625" style="8" customWidth="1"/>
    <col min="10" max="11" width="10.625" style="8" customWidth="1"/>
    <col min="12" max="12" width="7.375" style="8" customWidth="1"/>
    <col min="13" max="13" width="9.375" style="8" customWidth="1"/>
    <col min="14" max="14" width="8.375" style="8" customWidth="1"/>
    <col min="15" max="15" width="4.125" style="8" customWidth="1"/>
    <col min="16" max="16" width="18.25390625" style="8" customWidth="1"/>
    <col min="17" max="17" width="13.875" style="8" customWidth="1"/>
    <col min="18" max="16384" width="15.625" style="8" customWidth="1"/>
  </cols>
  <sheetData>
    <row r="1" spans="1:15" ht="14.25">
      <c r="A1" s="431" t="s">
        <v>117</v>
      </c>
      <c r="B1" s="431"/>
      <c r="C1" s="431"/>
      <c r="D1" s="431"/>
      <c r="E1" s="43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1" ht="13.5" customHeight="1">
      <c r="A2" s="444" t="s">
        <v>339</v>
      </c>
      <c r="B2" s="444"/>
      <c r="C2" s="444"/>
      <c r="D2" s="6"/>
      <c r="E2" s="6"/>
      <c r="F2" s="6"/>
      <c r="G2" s="6"/>
      <c r="H2" s="6"/>
      <c r="I2" s="6"/>
      <c r="J2" s="6"/>
      <c r="K2" s="6"/>
    </row>
    <row r="3" spans="1:16" ht="13.5" customHeight="1" thickBot="1">
      <c r="A3" s="100" t="s">
        <v>356</v>
      </c>
      <c r="P3" s="19"/>
    </row>
    <row r="4" spans="1:16" ht="10.5" customHeight="1">
      <c r="A4" s="41"/>
      <c r="B4" s="452" t="s">
        <v>224</v>
      </c>
      <c r="C4" s="452"/>
      <c r="D4" s="101"/>
      <c r="E4" s="450" t="s">
        <v>14</v>
      </c>
      <c r="F4" s="451"/>
      <c r="G4" s="450" t="s">
        <v>29</v>
      </c>
      <c r="H4" s="451"/>
      <c r="I4" s="13"/>
      <c r="J4" s="13"/>
      <c r="K4" s="13"/>
      <c r="L4" s="49"/>
      <c r="M4" s="13"/>
      <c r="N4" s="13"/>
      <c r="O4" s="49"/>
      <c r="P4" s="19"/>
    </row>
    <row r="5" spans="1:16" ht="10.5" customHeight="1">
      <c r="A5" s="43"/>
      <c r="B5" s="102" t="s">
        <v>225</v>
      </c>
      <c r="C5" s="103" t="s">
        <v>226</v>
      </c>
      <c r="D5" s="104"/>
      <c r="E5" s="105" t="s">
        <v>227</v>
      </c>
      <c r="F5" s="106" t="s">
        <v>228</v>
      </c>
      <c r="G5" s="105" t="s">
        <v>227</v>
      </c>
      <c r="H5" s="106" t="s">
        <v>228</v>
      </c>
      <c r="I5" s="13"/>
      <c r="J5" s="13"/>
      <c r="K5" s="13"/>
      <c r="L5" s="49"/>
      <c r="M5" s="13"/>
      <c r="N5" s="13"/>
      <c r="O5" s="49"/>
      <c r="P5" s="53"/>
    </row>
    <row r="6" spans="1:16" ht="8.25" customHeight="1">
      <c r="A6" s="18"/>
      <c r="B6" s="107"/>
      <c r="C6" s="108"/>
      <c r="D6" s="109"/>
      <c r="E6" s="110" t="s">
        <v>216</v>
      </c>
      <c r="F6" s="110" t="s">
        <v>229</v>
      </c>
      <c r="G6" s="110" t="s">
        <v>216</v>
      </c>
      <c r="H6" s="110" t="s">
        <v>229</v>
      </c>
      <c r="I6" s="80"/>
      <c r="J6" s="19"/>
      <c r="K6" s="19"/>
      <c r="L6" s="51"/>
      <c r="M6" s="52"/>
      <c r="N6" s="13"/>
      <c r="O6" s="49"/>
      <c r="P6" s="53"/>
    </row>
    <row r="7" spans="1:16" ht="8.25" customHeight="1">
      <c r="A7" s="54"/>
      <c r="B7" s="111"/>
      <c r="C7" s="112" t="s">
        <v>15</v>
      </c>
      <c r="D7" s="113"/>
      <c r="E7" s="391">
        <f>E8+E10+E12+E14+E16+E18</f>
        <v>1621000</v>
      </c>
      <c r="F7" s="390">
        <f>SUM(F8:F21)</f>
        <v>100.00000000000001</v>
      </c>
      <c r="G7" s="391">
        <f>G8+G10+G12+G14+G16+G18</f>
        <v>112000</v>
      </c>
      <c r="H7" s="390">
        <f>G7/G$7*100</f>
        <v>100</v>
      </c>
      <c r="J7" s="18"/>
      <c r="K7" s="18"/>
      <c r="L7" s="56"/>
      <c r="M7" s="13"/>
      <c r="N7" s="20"/>
      <c r="O7" s="57"/>
      <c r="P7" s="53"/>
    </row>
    <row r="8" spans="1:16" ht="8.25" customHeight="1">
      <c r="A8" s="21"/>
      <c r="B8" s="448" t="s">
        <v>340</v>
      </c>
      <c r="C8" s="448"/>
      <c r="D8" s="114"/>
      <c r="E8" s="391">
        <f>SUM(E9)</f>
        <v>1008237</v>
      </c>
      <c r="F8" s="390">
        <v>62.2</v>
      </c>
      <c r="G8" s="391">
        <f>SUM(G9)</f>
        <v>66454</v>
      </c>
      <c r="H8" s="390">
        <f>G8/G$7*100</f>
        <v>59.33392857142857</v>
      </c>
      <c r="J8" s="19"/>
      <c r="K8" s="19"/>
      <c r="L8" s="115"/>
      <c r="M8" s="52"/>
      <c r="N8" s="19"/>
      <c r="O8" s="115"/>
      <c r="P8" s="53"/>
    </row>
    <row r="9" spans="1:16" ht="8.25" customHeight="1">
      <c r="A9" s="23"/>
      <c r="B9" s="116"/>
      <c r="C9" s="117" t="s">
        <v>340</v>
      </c>
      <c r="D9" s="118"/>
      <c r="E9" s="389">
        <v>1008237</v>
      </c>
      <c r="F9" s="388"/>
      <c r="G9" s="389">
        <v>66454</v>
      </c>
      <c r="H9" s="388"/>
      <c r="J9" s="18"/>
      <c r="K9" s="18"/>
      <c r="L9" s="119"/>
      <c r="M9" s="13"/>
      <c r="N9" s="20"/>
      <c r="O9" s="55"/>
      <c r="P9" s="53"/>
    </row>
    <row r="10" spans="1:16" ht="8.25" customHeight="1">
      <c r="A10" s="19"/>
      <c r="B10" s="448" t="s">
        <v>250</v>
      </c>
      <c r="C10" s="448"/>
      <c r="D10" s="114"/>
      <c r="E10" s="391">
        <f>SUM(E11)</f>
        <v>401298</v>
      </c>
      <c r="F10" s="390">
        <v>24.7</v>
      </c>
      <c r="G10" s="425">
        <v>0</v>
      </c>
      <c r="H10" s="390">
        <f>G10/G$7*100</f>
        <v>0</v>
      </c>
      <c r="J10" s="411"/>
      <c r="K10" s="412"/>
      <c r="L10" s="412"/>
      <c r="M10" s="412"/>
      <c r="N10" s="19"/>
      <c r="O10" s="115"/>
      <c r="P10" s="53"/>
    </row>
    <row r="11" spans="1:16" ht="8.25" customHeight="1">
      <c r="A11" s="21"/>
      <c r="B11" s="116"/>
      <c r="C11" s="117" t="s">
        <v>251</v>
      </c>
      <c r="D11" s="120"/>
      <c r="E11" s="389">
        <v>401298</v>
      </c>
      <c r="F11" s="388"/>
      <c r="G11" s="425">
        <v>0</v>
      </c>
      <c r="H11" s="388"/>
      <c r="J11" s="25"/>
      <c r="K11" s="25"/>
      <c r="L11" s="121"/>
      <c r="M11" s="52"/>
      <c r="N11" s="23"/>
      <c r="O11" s="122"/>
      <c r="P11" s="53"/>
    </row>
    <row r="12" spans="1:16" ht="8.25" customHeight="1">
      <c r="A12" s="23"/>
      <c r="B12" s="448" t="s">
        <v>254</v>
      </c>
      <c r="C12" s="448"/>
      <c r="D12" s="114"/>
      <c r="E12" s="391">
        <f>SUM(E13)</f>
        <v>100325</v>
      </c>
      <c r="F12" s="390">
        <v>6.2</v>
      </c>
      <c r="G12" s="425">
        <v>0</v>
      </c>
      <c r="H12" s="390">
        <f>G12/G$7*100</f>
        <v>0</v>
      </c>
      <c r="J12" s="19"/>
      <c r="K12" s="19"/>
      <c r="L12" s="115"/>
      <c r="M12" s="13"/>
      <c r="N12" s="34"/>
      <c r="O12" s="123"/>
      <c r="P12" s="53"/>
    </row>
    <row r="13" spans="1:17" ht="8.25" customHeight="1">
      <c r="A13" s="19"/>
      <c r="B13" s="116"/>
      <c r="C13" s="117" t="s">
        <v>255</v>
      </c>
      <c r="D13" s="120"/>
      <c r="E13" s="389">
        <v>100325</v>
      </c>
      <c r="F13" s="388"/>
      <c r="G13" s="425">
        <v>0</v>
      </c>
      <c r="H13" s="388"/>
      <c r="J13" s="25"/>
      <c r="K13" s="25"/>
      <c r="L13" s="121"/>
      <c r="M13" s="13"/>
      <c r="N13" s="19"/>
      <c r="O13" s="115"/>
      <c r="P13" s="62"/>
      <c r="Q13" s="63"/>
    </row>
    <row r="14" spans="1:17" ht="8.25" customHeight="1">
      <c r="A14" s="21"/>
      <c r="B14" s="448" t="s">
        <v>261</v>
      </c>
      <c r="C14" s="448"/>
      <c r="D14" s="114"/>
      <c r="E14" s="391">
        <f>SUM(E15)</f>
        <v>100179</v>
      </c>
      <c r="F14" s="390">
        <v>6.2</v>
      </c>
      <c r="G14" s="391">
        <f>SUM(G15)</f>
        <v>42479</v>
      </c>
      <c r="H14" s="390">
        <f>G14/G$7*100</f>
        <v>37.92767857142857</v>
      </c>
      <c r="J14" s="19"/>
      <c r="K14" s="19"/>
      <c r="L14" s="115"/>
      <c r="M14" s="52"/>
      <c r="N14" s="23"/>
      <c r="O14" s="122"/>
      <c r="P14" s="62"/>
      <c r="Q14" s="63"/>
    </row>
    <row r="15" spans="1:17" ht="8.25" customHeight="1">
      <c r="A15" s="23"/>
      <c r="B15" s="116"/>
      <c r="C15" s="117" t="s">
        <v>261</v>
      </c>
      <c r="D15" s="120"/>
      <c r="E15" s="389">
        <v>100179</v>
      </c>
      <c r="F15" s="388"/>
      <c r="G15" s="389">
        <v>42479</v>
      </c>
      <c r="H15" s="388"/>
      <c r="J15" s="25"/>
      <c r="K15" s="25"/>
      <c r="L15" s="121"/>
      <c r="M15" s="13"/>
      <c r="N15" s="19"/>
      <c r="O15" s="115"/>
      <c r="P15" s="65"/>
      <c r="Q15" s="63"/>
    </row>
    <row r="16" spans="1:17" ht="8.25" customHeight="1">
      <c r="A16" s="23"/>
      <c r="B16" s="448" t="s">
        <v>262</v>
      </c>
      <c r="C16" s="448"/>
      <c r="D16" s="124"/>
      <c r="E16" s="391">
        <f>SUM(E17)</f>
        <v>1</v>
      </c>
      <c r="F16" s="390">
        <v>0</v>
      </c>
      <c r="G16" s="391">
        <f>SUM(G17)</f>
        <v>1</v>
      </c>
      <c r="H16" s="390">
        <f>G16/G$7*100</f>
        <v>0.0008928571428571429</v>
      </c>
      <c r="J16" s="19"/>
      <c r="K16" s="19"/>
      <c r="L16" s="115"/>
      <c r="M16" s="13"/>
      <c r="N16" s="23"/>
      <c r="O16" s="122"/>
      <c r="P16" s="65"/>
      <c r="Q16" s="63"/>
    </row>
    <row r="17" spans="1:15" ht="8.25" customHeight="1">
      <c r="A17" s="19"/>
      <c r="B17" s="116"/>
      <c r="C17" s="117" t="s">
        <v>262</v>
      </c>
      <c r="D17" s="120"/>
      <c r="E17" s="389">
        <v>1</v>
      </c>
      <c r="F17" s="388"/>
      <c r="G17" s="389">
        <v>1</v>
      </c>
      <c r="H17" s="388"/>
      <c r="J17" s="25"/>
      <c r="K17" s="25"/>
      <c r="L17" s="121"/>
      <c r="M17" s="13"/>
      <c r="N17" s="23"/>
      <c r="O17" s="122"/>
    </row>
    <row r="18" spans="1:16" ht="8.25" customHeight="1">
      <c r="A18" s="19"/>
      <c r="B18" s="448" t="s">
        <v>263</v>
      </c>
      <c r="C18" s="448"/>
      <c r="D18" s="114"/>
      <c r="E18" s="391">
        <f>SUM(E19:E21)</f>
        <v>10960</v>
      </c>
      <c r="F18" s="390">
        <v>0.7</v>
      </c>
      <c r="G18" s="391">
        <f>SUM(G19:G21)</f>
        <v>3066</v>
      </c>
      <c r="H18" s="390">
        <f>G18/G$7*100</f>
        <v>2.7375</v>
      </c>
      <c r="J18" s="25"/>
      <c r="K18" s="25"/>
      <c r="L18" s="121"/>
      <c r="M18" s="52"/>
      <c r="N18" s="23"/>
      <c r="O18" s="122"/>
      <c r="P18" s="66"/>
    </row>
    <row r="19" spans="1:16" ht="8.25" customHeight="1">
      <c r="A19" s="19"/>
      <c r="B19" s="116"/>
      <c r="C19" s="117" t="s">
        <v>341</v>
      </c>
      <c r="D19" s="120"/>
      <c r="E19" s="389">
        <v>2</v>
      </c>
      <c r="F19" s="388"/>
      <c r="G19" s="389">
        <v>2</v>
      </c>
      <c r="H19" s="388"/>
      <c r="J19" s="25"/>
      <c r="K19" s="25"/>
      <c r="L19" s="121"/>
      <c r="M19" s="13"/>
      <c r="N19" s="23"/>
      <c r="O19" s="122"/>
      <c r="P19" s="13"/>
    </row>
    <row r="20" spans="1:16" ht="8.25" customHeight="1">
      <c r="A20" s="19"/>
      <c r="B20" s="116"/>
      <c r="C20" s="117" t="s">
        <v>326</v>
      </c>
      <c r="D20" s="120"/>
      <c r="E20" s="389">
        <v>144</v>
      </c>
      <c r="F20" s="388"/>
      <c r="G20" s="389">
        <v>102</v>
      </c>
      <c r="H20" s="388"/>
      <c r="J20" s="25"/>
      <c r="K20" s="25"/>
      <c r="L20" s="121"/>
      <c r="M20" s="13"/>
      <c r="N20" s="20"/>
      <c r="O20" s="55"/>
      <c r="P20" s="19"/>
    </row>
    <row r="21" spans="1:16" ht="8.25" customHeight="1">
      <c r="A21" s="26"/>
      <c r="B21" s="125"/>
      <c r="C21" s="126" t="s">
        <v>269</v>
      </c>
      <c r="D21" s="127"/>
      <c r="E21" s="393">
        <v>10814</v>
      </c>
      <c r="F21" s="392"/>
      <c r="G21" s="393">
        <v>2962</v>
      </c>
      <c r="H21" s="392"/>
      <c r="J21" s="18"/>
      <c r="K21" s="18"/>
      <c r="L21" s="119"/>
      <c r="M21" s="13"/>
      <c r="N21" s="19"/>
      <c r="O21" s="115"/>
      <c r="P21" s="68"/>
    </row>
    <row r="22" spans="1:16" ht="12" customHeight="1">
      <c r="A22" s="23"/>
      <c r="C22" s="83"/>
      <c r="D22" s="93"/>
      <c r="E22" s="128"/>
      <c r="F22" s="129"/>
      <c r="J22" s="19"/>
      <c r="K22" s="19"/>
      <c r="L22" s="115"/>
      <c r="M22" s="13"/>
      <c r="N22" s="23"/>
      <c r="O22" s="122"/>
      <c r="P22" s="68"/>
    </row>
    <row r="23" spans="1:16" ht="13.5" customHeight="1" thickBot="1">
      <c r="A23" s="447" t="s">
        <v>274</v>
      </c>
      <c r="B23" s="447"/>
      <c r="C23" s="447"/>
      <c r="D23" s="130"/>
      <c r="E23" s="131"/>
      <c r="F23" s="129"/>
      <c r="J23" s="19"/>
      <c r="K23" s="19"/>
      <c r="L23" s="115"/>
      <c r="M23" s="13"/>
      <c r="N23" s="23"/>
      <c r="O23" s="122"/>
      <c r="P23" s="68"/>
    </row>
    <row r="24" spans="1:16" ht="10.5" customHeight="1">
      <c r="A24" s="41"/>
      <c r="B24" s="452" t="s">
        <v>224</v>
      </c>
      <c r="C24" s="452"/>
      <c r="D24" s="101"/>
      <c r="E24" s="450" t="s">
        <v>14</v>
      </c>
      <c r="F24" s="451"/>
      <c r="G24" s="450" t="s">
        <v>29</v>
      </c>
      <c r="H24" s="451"/>
      <c r="J24" s="25"/>
      <c r="K24" s="25"/>
      <c r="L24" s="121"/>
      <c r="M24" s="13"/>
      <c r="N24" s="23"/>
      <c r="O24" s="122"/>
      <c r="P24" s="68"/>
    </row>
    <row r="25" spans="1:16" ht="10.5" customHeight="1">
      <c r="A25" s="43"/>
      <c r="B25" s="102" t="s">
        <v>225</v>
      </c>
      <c r="C25" s="103" t="s">
        <v>226</v>
      </c>
      <c r="D25" s="104"/>
      <c r="E25" s="105" t="s">
        <v>227</v>
      </c>
      <c r="F25" s="106" t="s">
        <v>228</v>
      </c>
      <c r="G25" s="105" t="s">
        <v>227</v>
      </c>
      <c r="H25" s="106" t="s">
        <v>228</v>
      </c>
      <c r="J25" s="25"/>
      <c r="K25" s="25"/>
      <c r="L25" s="121"/>
      <c r="M25" s="52"/>
      <c r="N25" s="23"/>
      <c r="O25" s="122"/>
      <c r="P25" s="68"/>
    </row>
    <row r="26" spans="1:16" ht="8.25" customHeight="1">
      <c r="A26" s="18"/>
      <c r="B26" s="132"/>
      <c r="C26" s="133"/>
      <c r="D26" s="109"/>
      <c r="E26" s="110" t="s">
        <v>216</v>
      </c>
      <c r="F26" s="110" t="s">
        <v>229</v>
      </c>
      <c r="G26" s="110" t="s">
        <v>216</v>
      </c>
      <c r="H26" s="110" t="s">
        <v>229</v>
      </c>
      <c r="J26" s="25"/>
      <c r="K26" s="25"/>
      <c r="L26" s="121"/>
      <c r="M26" s="13"/>
      <c r="N26" s="23"/>
      <c r="O26" s="122"/>
      <c r="P26" s="68"/>
    </row>
    <row r="27" spans="1:16" ht="8.25" customHeight="1">
      <c r="A27" s="54"/>
      <c r="B27" s="111"/>
      <c r="C27" s="112" t="s">
        <v>15</v>
      </c>
      <c r="D27" s="113"/>
      <c r="E27" s="391">
        <f>SUM(E28)</f>
        <v>1621000</v>
      </c>
      <c r="F27" s="390">
        <v>100</v>
      </c>
      <c r="G27" s="391">
        <f>SUM(G28)</f>
        <v>112000</v>
      </c>
      <c r="H27" s="390">
        <v>100</v>
      </c>
      <c r="J27" s="25"/>
      <c r="K27" s="25"/>
      <c r="L27" s="121"/>
      <c r="M27" s="13"/>
      <c r="N27" s="23"/>
      <c r="O27" s="122"/>
      <c r="P27" s="68"/>
    </row>
    <row r="28" spans="1:16" ht="8.25" customHeight="1">
      <c r="A28" s="34"/>
      <c r="B28" s="448" t="s">
        <v>342</v>
      </c>
      <c r="C28" s="448"/>
      <c r="D28" s="114"/>
      <c r="E28" s="391">
        <f>SUM(E29)</f>
        <v>1621000</v>
      </c>
      <c r="F28" s="390">
        <v>100</v>
      </c>
      <c r="G28" s="391">
        <f>SUM(G29)</f>
        <v>112000</v>
      </c>
      <c r="H28" s="390">
        <v>100</v>
      </c>
      <c r="J28" s="25"/>
      <c r="K28" s="25"/>
      <c r="L28" s="121"/>
      <c r="M28" s="13"/>
      <c r="N28" s="19"/>
      <c r="O28" s="115"/>
      <c r="P28" s="68"/>
    </row>
    <row r="29" spans="1:16" ht="8.25" customHeight="1">
      <c r="A29" s="90"/>
      <c r="B29" s="125"/>
      <c r="C29" s="126" t="s">
        <v>342</v>
      </c>
      <c r="D29" s="127"/>
      <c r="E29" s="393">
        <v>1621000</v>
      </c>
      <c r="F29" s="392"/>
      <c r="G29" s="393">
        <v>112000</v>
      </c>
      <c r="H29" s="392"/>
      <c r="J29" s="19"/>
      <c r="K29" s="19"/>
      <c r="L29" s="115"/>
      <c r="M29" s="13"/>
      <c r="N29" s="23"/>
      <c r="O29" s="122"/>
      <c r="P29" s="68"/>
    </row>
    <row r="30" spans="1:16" ht="12" customHeight="1">
      <c r="A30" s="34"/>
      <c r="B30" s="94"/>
      <c r="C30" s="134"/>
      <c r="D30" s="93"/>
      <c r="E30" s="128"/>
      <c r="F30" s="135"/>
      <c r="J30" s="25"/>
      <c r="K30" s="25"/>
      <c r="L30" s="121"/>
      <c r="M30" s="52"/>
      <c r="N30" s="23"/>
      <c r="O30" s="122"/>
      <c r="P30" s="68"/>
    </row>
    <row r="31" spans="1:16" ht="13.5" customHeight="1">
      <c r="A31" s="444" t="s">
        <v>343</v>
      </c>
      <c r="B31" s="444"/>
      <c r="C31" s="444"/>
      <c r="D31" s="31"/>
      <c r="E31" s="136"/>
      <c r="F31" s="129"/>
      <c r="J31" s="25"/>
      <c r="K31" s="25"/>
      <c r="L31" s="121"/>
      <c r="M31" s="13"/>
      <c r="N31" s="34"/>
      <c r="O31" s="123"/>
      <c r="P31" s="68"/>
    </row>
    <row r="32" spans="1:16" ht="13.5" customHeight="1" thickBot="1">
      <c r="A32" s="447" t="s">
        <v>223</v>
      </c>
      <c r="B32" s="447"/>
      <c r="C32" s="447"/>
      <c r="D32" s="130"/>
      <c r="E32" s="131"/>
      <c r="F32" s="129"/>
      <c r="J32" s="25"/>
      <c r="K32" s="25"/>
      <c r="L32" s="121"/>
      <c r="M32" s="13"/>
      <c r="N32" s="34"/>
      <c r="O32" s="123"/>
      <c r="P32" s="68"/>
    </row>
    <row r="33" spans="1:16" ht="10.5" customHeight="1">
      <c r="A33" s="41"/>
      <c r="B33" s="452" t="s">
        <v>224</v>
      </c>
      <c r="C33" s="452"/>
      <c r="D33" s="101"/>
      <c r="E33" s="450" t="s">
        <v>14</v>
      </c>
      <c r="F33" s="451"/>
      <c r="G33" s="450" t="s">
        <v>29</v>
      </c>
      <c r="H33" s="451"/>
      <c r="J33" s="25"/>
      <c r="K33" s="25"/>
      <c r="L33" s="121"/>
      <c r="M33" s="13"/>
      <c r="N33" s="23"/>
      <c r="O33" s="122"/>
      <c r="P33" s="68"/>
    </row>
    <row r="34" spans="1:16" ht="10.5" customHeight="1">
      <c r="A34" s="43"/>
      <c r="B34" s="102" t="s">
        <v>225</v>
      </c>
      <c r="C34" s="103" t="s">
        <v>226</v>
      </c>
      <c r="D34" s="104"/>
      <c r="E34" s="105" t="s">
        <v>227</v>
      </c>
      <c r="F34" s="106" t="s">
        <v>228</v>
      </c>
      <c r="G34" s="105" t="s">
        <v>227</v>
      </c>
      <c r="H34" s="106" t="s">
        <v>228</v>
      </c>
      <c r="J34" s="25"/>
      <c r="K34" s="25"/>
      <c r="L34" s="121"/>
      <c r="M34" s="13"/>
      <c r="N34" s="19"/>
      <c r="O34" s="115"/>
      <c r="P34" s="68"/>
    </row>
    <row r="35" spans="1:16" ht="8.25" customHeight="1">
      <c r="A35" s="18"/>
      <c r="B35" s="132"/>
      <c r="C35" s="133"/>
      <c r="D35" s="109"/>
      <c r="E35" s="110" t="s">
        <v>216</v>
      </c>
      <c r="F35" s="110" t="s">
        <v>229</v>
      </c>
      <c r="G35" s="110" t="s">
        <v>216</v>
      </c>
      <c r="H35" s="110" t="s">
        <v>229</v>
      </c>
      <c r="J35" s="19"/>
      <c r="K35" s="19"/>
      <c r="L35" s="115"/>
      <c r="M35" s="13"/>
      <c r="N35" s="23"/>
      <c r="O35" s="122"/>
      <c r="P35" s="68"/>
    </row>
    <row r="36" spans="1:16" ht="8.25" customHeight="1">
      <c r="A36" s="54"/>
      <c r="B36" s="111"/>
      <c r="C36" s="112" t="s">
        <v>15</v>
      </c>
      <c r="D36" s="113"/>
      <c r="E36" s="391">
        <f>E37+E39+E41+E44+E46+E51+E54+E56+E49</f>
        <v>10714000</v>
      </c>
      <c r="F36" s="390">
        <f>SUM(F37:F59)</f>
        <v>100</v>
      </c>
      <c r="G36" s="391">
        <f>G37+G39+G41+G44+G46+G51+G54+G56+G49</f>
        <v>11096000</v>
      </c>
      <c r="H36" s="390">
        <f>SUM(H37:H59)</f>
        <v>100.00000000000001</v>
      </c>
      <c r="J36" s="25"/>
      <c r="K36" s="25"/>
      <c r="L36" s="121"/>
      <c r="M36" s="13"/>
      <c r="N36" s="34"/>
      <c r="O36" s="123"/>
      <c r="P36" s="68"/>
    </row>
    <row r="37" spans="1:16" ht="8.25" customHeight="1">
      <c r="A37" s="23"/>
      <c r="B37" s="448" t="s">
        <v>344</v>
      </c>
      <c r="C37" s="448"/>
      <c r="D37" s="113"/>
      <c r="E37" s="391">
        <f>SUM(E38)</f>
        <v>2253702</v>
      </c>
      <c r="F37" s="390">
        <v>21</v>
      </c>
      <c r="G37" s="391">
        <f>SUM(G38)</f>
        <v>2097108</v>
      </c>
      <c r="H37" s="390">
        <f>G37/G$36*100</f>
        <v>18.899675558759913</v>
      </c>
      <c r="J37" s="25"/>
      <c r="K37" s="25"/>
      <c r="L37" s="121"/>
      <c r="M37" s="13"/>
      <c r="N37" s="23"/>
      <c r="O37" s="122"/>
      <c r="P37" s="68"/>
    </row>
    <row r="38" spans="1:16" ht="8.25" customHeight="1">
      <c r="A38" s="19"/>
      <c r="B38" s="116"/>
      <c r="C38" s="117" t="s">
        <v>345</v>
      </c>
      <c r="D38" s="137"/>
      <c r="E38" s="389">
        <v>2253702</v>
      </c>
      <c r="F38" s="388"/>
      <c r="G38" s="389">
        <v>2097108</v>
      </c>
      <c r="H38" s="388"/>
      <c r="J38" s="25"/>
      <c r="K38" s="25"/>
      <c r="L38" s="121"/>
      <c r="M38" s="13"/>
      <c r="N38" s="23"/>
      <c r="O38" s="122"/>
      <c r="P38" s="68"/>
    </row>
    <row r="39" spans="1:16" ht="8.25" customHeight="1">
      <c r="A39" s="21"/>
      <c r="B39" s="448" t="s">
        <v>247</v>
      </c>
      <c r="C39" s="448"/>
      <c r="D39" s="138"/>
      <c r="E39" s="391">
        <f>SUM(E40)</f>
        <v>4</v>
      </c>
      <c r="F39" s="390">
        <v>0</v>
      </c>
      <c r="G39" s="391">
        <f>SUM(G40)</f>
        <v>3</v>
      </c>
      <c r="H39" s="390">
        <f>G39/G$36*100</f>
        <v>2.7036770007209805E-05</v>
      </c>
      <c r="J39" s="25"/>
      <c r="K39" s="25"/>
      <c r="L39" s="121"/>
      <c r="M39" s="13"/>
      <c r="N39" s="23"/>
      <c r="O39" s="122"/>
      <c r="P39" s="68"/>
    </row>
    <row r="40" spans="1:16" ht="8.25" customHeight="1">
      <c r="A40" s="23"/>
      <c r="B40" s="116"/>
      <c r="C40" s="117" t="s">
        <v>249</v>
      </c>
      <c r="D40" s="137"/>
      <c r="E40" s="389">
        <v>4</v>
      </c>
      <c r="F40" s="388"/>
      <c r="G40" s="389">
        <v>3</v>
      </c>
      <c r="H40" s="388"/>
      <c r="J40" s="25"/>
      <c r="K40" s="25"/>
      <c r="L40" s="121"/>
      <c r="M40" s="13"/>
      <c r="N40" s="19"/>
      <c r="O40" s="115"/>
      <c r="P40" s="68"/>
    </row>
    <row r="41" spans="1:16" ht="8.25" customHeight="1">
      <c r="A41" s="19"/>
      <c r="B41" s="448" t="s">
        <v>250</v>
      </c>
      <c r="C41" s="448"/>
      <c r="D41" s="138"/>
      <c r="E41" s="391">
        <f>SUM(E42:E43)</f>
        <v>2206044</v>
      </c>
      <c r="F41" s="390">
        <v>20.6</v>
      </c>
      <c r="G41" s="391">
        <f>SUM(G42:G43)</f>
        <v>2329119</v>
      </c>
      <c r="H41" s="390">
        <f>G41/G$36*100</f>
        <v>20.9906182408075</v>
      </c>
      <c r="J41" s="19"/>
      <c r="K41" s="19"/>
      <c r="L41" s="115"/>
      <c r="M41" s="13"/>
      <c r="N41" s="23"/>
      <c r="O41" s="122"/>
      <c r="P41" s="68"/>
    </row>
    <row r="42" spans="1:16" ht="8.25" customHeight="1">
      <c r="A42" s="21"/>
      <c r="B42" s="116"/>
      <c r="C42" s="117" t="s">
        <v>251</v>
      </c>
      <c r="D42" s="137"/>
      <c r="E42" s="389">
        <v>1676527</v>
      </c>
      <c r="F42" s="388"/>
      <c r="G42" s="389">
        <v>1793571</v>
      </c>
      <c r="H42" s="388"/>
      <c r="J42" s="25"/>
      <c r="K42" s="25"/>
      <c r="L42" s="121"/>
      <c r="M42" s="13"/>
      <c r="N42" s="23"/>
      <c r="O42" s="122"/>
      <c r="P42" s="68"/>
    </row>
    <row r="43" spans="1:16" ht="8.25" customHeight="1">
      <c r="A43" s="23"/>
      <c r="B43" s="116"/>
      <c r="C43" s="117" t="s">
        <v>252</v>
      </c>
      <c r="D43" s="137"/>
      <c r="E43" s="389">
        <v>529517</v>
      </c>
      <c r="F43" s="388"/>
      <c r="G43" s="389">
        <v>535548</v>
      </c>
      <c r="H43" s="388"/>
      <c r="J43" s="25"/>
      <c r="K43" s="25"/>
      <c r="L43" s="121"/>
      <c r="M43" s="13"/>
      <c r="N43" s="23"/>
      <c r="O43" s="122"/>
      <c r="P43" s="68"/>
    </row>
    <row r="44" spans="1:16" ht="8.25" customHeight="1">
      <c r="A44" s="23"/>
      <c r="B44" s="448" t="s">
        <v>340</v>
      </c>
      <c r="C44" s="448"/>
      <c r="D44" s="139"/>
      <c r="E44" s="391">
        <f>SUM(E45)</f>
        <v>2961169</v>
      </c>
      <c r="F44" s="390">
        <v>27.6</v>
      </c>
      <c r="G44" s="391">
        <f>SUM(G45)</f>
        <v>3074882</v>
      </c>
      <c r="H44" s="390">
        <f>G44/G$36*100</f>
        <v>27.7116258111031</v>
      </c>
      <c r="J44" s="25"/>
      <c r="K44" s="25"/>
      <c r="L44" s="121"/>
      <c r="M44" s="13"/>
      <c r="N44" s="23"/>
      <c r="O44" s="23"/>
      <c r="P44" s="68"/>
    </row>
    <row r="45" spans="1:16" ht="8.25" customHeight="1">
      <c r="A45" s="19"/>
      <c r="B45" s="116"/>
      <c r="C45" s="117" t="s">
        <v>340</v>
      </c>
      <c r="D45" s="137"/>
      <c r="E45" s="389">
        <v>2961169</v>
      </c>
      <c r="F45" s="388"/>
      <c r="G45" s="389">
        <v>3074882</v>
      </c>
      <c r="H45" s="388"/>
      <c r="J45" s="25"/>
      <c r="K45" s="25"/>
      <c r="L45" s="25"/>
      <c r="M45" s="13"/>
      <c r="N45" s="73"/>
      <c r="O45" s="73"/>
      <c r="P45" s="68"/>
    </row>
    <row r="46" spans="1:16" ht="8.25" customHeight="1">
      <c r="A46" s="19"/>
      <c r="B46" s="448" t="s">
        <v>254</v>
      </c>
      <c r="C46" s="448"/>
      <c r="D46" s="138"/>
      <c r="E46" s="391">
        <f>SUM(E47:E48)</f>
        <v>1429266</v>
      </c>
      <c r="F46" s="390">
        <v>13.4</v>
      </c>
      <c r="G46" s="391">
        <f>SUM(G47:G48)</f>
        <v>1543096</v>
      </c>
      <c r="H46" s="390">
        <f>G46/G$36*100</f>
        <v>13.90677721701514</v>
      </c>
      <c r="J46" s="34"/>
      <c r="K46" s="36"/>
      <c r="L46" s="36"/>
      <c r="M46" s="13"/>
      <c r="N46" s="73"/>
      <c r="O46" s="73"/>
      <c r="P46" s="68"/>
    </row>
    <row r="47" spans="1:16" ht="8.25" customHeight="1">
      <c r="A47" s="19"/>
      <c r="B47" s="117"/>
      <c r="C47" s="117" t="s">
        <v>255</v>
      </c>
      <c r="D47" s="137"/>
      <c r="E47" s="389">
        <v>1382905</v>
      </c>
      <c r="F47" s="388"/>
      <c r="G47" s="389">
        <v>1492722</v>
      </c>
      <c r="H47" s="388"/>
      <c r="J47" s="34"/>
      <c r="K47" s="36"/>
      <c r="L47" s="36"/>
      <c r="M47" s="13"/>
      <c r="N47" s="73"/>
      <c r="O47" s="73"/>
      <c r="P47" s="68"/>
    </row>
    <row r="48" spans="1:16" ht="8.25" customHeight="1">
      <c r="A48" s="19"/>
      <c r="B48" s="116"/>
      <c r="C48" s="117" t="s">
        <v>357</v>
      </c>
      <c r="D48" s="137"/>
      <c r="E48" s="389">
        <v>46361</v>
      </c>
      <c r="F48" s="388"/>
      <c r="G48" s="389">
        <v>50374</v>
      </c>
      <c r="H48" s="388"/>
      <c r="J48" s="34"/>
      <c r="K48" s="34"/>
      <c r="L48" s="34"/>
      <c r="M48" s="13"/>
      <c r="N48" s="73"/>
      <c r="O48" s="73"/>
      <c r="P48" s="68"/>
    </row>
    <row r="49" spans="1:16" ht="8.25" customHeight="1">
      <c r="A49" s="19"/>
      <c r="B49" s="449" t="s">
        <v>0</v>
      </c>
      <c r="C49" s="449"/>
      <c r="D49" s="137"/>
      <c r="E49" s="391">
        <f>SUM(E50)</f>
        <v>2552</v>
      </c>
      <c r="F49" s="390">
        <v>0</v>
      </c>
      <c r="G49" s="391">
        <f>SUM(G50)</f>
        <v>5221</v>
      </c>
      <c r="H49" s="390">
        <f>G49/G$36*100</f>
        <v>0.04705299206921413</v>
      </c>
      <c r="J49" s="34"/>
      <c r="K49" s="34"/>
      <c r="L49" s="34"/>
      <c r="M49" s="13"/>
      <c r="N49" s="73"/>
      <c r="O49" s="73"/>
      <c r="P49" s="68"/>
    </row>
    <row r="50" spans="1:16" ht="8.25" customHeight="1">
      <c r="A50" s="19"/>
      <c r="B50" s="116"/>
      <c r="C50" s="117" t="s">
        <v>8</v>
      </c>
      <c r="D50" s="137"/>
      <c r="E50" s="389">
        <v>2552</v>
      </c>
      <c r="F50" s="388"/>
      <c r="G50" s="389">
        <v>5221</v>
      </c>
      <c r="H50" s="388"/>
      <c r="J50" s="34"/>
      <c r="K50" s="34"/>
      <c r="L50" s="34"/>
      <c r="M50" s="13"/>
      <c r="N50" s="73"/>
      <c r="O50" s="73"/>
      <c r="P50" s="68"/>
    </row>
    <row r="51" spans="1:16" ht="8.25" customHeight="1">
      <c r="A51" s="23"/>
      <c r="B51" s="448" t="s">
        <v>261</v>
      </c>
      <c r="C51" s="448"/>
      <c r="D51" s="138"/>
      <c r="E51" s="391">
        <f>SUM(E52:E53)</f>
        <v>1855519</v>
      </c>
      <c r="F51" s="390">
        <v>17.3</v>
      </c>
      <c r="G51" s="391">
        <f>SUM(G52:G53)</f>
        <v>2016569</v>
      </c>
      <c r="H51" s="390">
        <f>G51/G$36*100</f>
        <v>18.17383741888969</v>
      </c>
      <c r="J51" s="34"/>
      <c r="K51" s="34"/>
      <c r="L51" s="34"/>
      <c r="M51" s="13"/>
      <c r="N51" s="74"/>
      <c r="O51" s="74"/>
      <c r="P51" s="75"/>
    </row>
    <row r="52" spans="1:16" ht="8.25" customHeight="1">
      <c r="A52" s="23"/>
      <c r="B52" s="116"/>
      <c r="C52" s="117" t="s">
        <v>346</v>
      </c>
      <c r="D52" s="137"/>
      <c r="E52" s="389">
        <v>1855518</v>
      </c>
      <c r="F52" s="388"/>
      <c r="G52" s="389">
        <v>1953584</v>
      </c>
      <c r="H52" s="388"/>
      <c r="J52" s="34"/>
      <c r="K52" s="25"/>
      <c r="L52" s="25"/>
      <c r="M52" s="13"/>
      <c r="N52" s="74"/>
      <c r="O52" s="74"/>
      <c r="P52" s="75"/>
    </row>
    <row r="53" spans="1:16" ht="8.25" customHeight="1">
      <c r="A53" s="23"/>
      <c r="B53" s="116"/>
      <c r="C53" s="117" t="s">
        <v>347</v>
      </c>
      <c r="D53" s="140"/>
      <c r="E53" s="389">
        <v>1</v>
      </c>
      <c r="F53" s="388"/>
      <c r="G53" s="389">
        <v>62985</v>
      </c>
      <c r="H53" s="388"/>
      <c r="J53" s="23"/>
      <c r="K53" s="23"/>
      <c r="L53" s="23"/>
      <c r="M53" s="13"/>
      <c r="N53" s="73"/>
      <c r="O53" s="73"/>
      <c r="P53" s="68"/>
    </row>
    <row r="54" spans="1:16" ht="8.25" customHeight="1">
      <c r="A54" s="34"/>
      <c r="B54" s="448" t="s">
        <v>262</v>
      </c>
      <c r="C54" s="448"/>
      <c r="D54" s="138"/>
      <c r="E54" s="391">
        <f>SUM(E55)</f>
        <v>11</v>
      </c>
      <c r="F54" s="390">
        <v>0</v>
      </c>
      <c r="G54" s="391">
        <f>SUM(G55)</f>
        <v>11</v>
      </c>
      <c r="H54" s="390">
        <f>G54/G$36*100</f>
        <v>9.913482335976928E-05</v>
      </c>
      <c r="J54" s="34"/>
      <c r="K54" s="34"/>
      <c r="L54" s="34"/>
      <c r="M54" s="13"/>
      <c r="N54" s="76"/>
      <c r="O54" s="76"/>
      <c r="P54" s="68"/>
    </row>
    <row r="55" spans="1:16" ht="8.25" customHeight="1">
      <c r="A55" s="19"/>
      <c r="B55" s="116"/>
      <c r="C55" s="117" t="s">
        <v>262</v>
      </c>
      <c r="D55" s="137"/>
      <c r="E55" s="389">
        <v>11</v>
      </c>
      <c r="F55" s="388"/>
      <c r="G55" s="389">
        <v>11</v>
      </c>
      <c r="H55" s="388"/>
      <c r="J55" s="19"/>
      <c r="K55" s="13"/>
      <c r="L55" s="13"/>
      <c r="M55" s="65"/>
      <c r="N55" s="73"/>
      <c r="O55" s="73"/>
      <c r="P55" s="68"/>
    </row>
    <row r="56" spans="1:13" ht="8.25" customHeight="1">
      <c r="A56" s="34"/>
      <c r="B56" s="448" t="s">
        <v>263</v>
      </c>
      <c r="C56" s="448"/>
      <c r="D56" s="114"/>
      <c r="E56" s="391">
        <f>SUM(E57:E59)</f>
        <v>5733</v>
      </c>
      <c r="F56" s="390">
        <v>0.1</v>
      </c>
      <c r="G56" s="391">
        <f>SUM(G57:G59)</f>
        <v>29991</v>
      </c>
      <c r="H56" s="390">
        <f>G56/G$36*100</f>
        <v>0.2702865897620764</v>
      </c>
      <c r="J56" s="23"/>
      <c r="K56" s="23"/>
      <c r="L56" s="23"/>
      <c r="M56" s="13"/>
    </row>
    <row r="57" spans="1:13" ht="8.25" customHeight="1">
      <c r="A57" s="34"/>
      <c r="B57" s="116"/>
      <c r="C57" s="117" t="s">
        <v>264</v>
      </c>
      <c r="D57" s="120"/>
      <c r="E57" s="389">
        <v>1</v>
      </c>
      <c r="F57" s="388"/>
      <c r="G57" s="389">
        <v>6785</v>
      </c>
      <c r="H57" s="388"/>
      <c r="J57" s="23"/>
      <c r="K57" s="23"/>
      <c r="L57" s="23"/>
      <c r="M57" s="13"/>
    </row>
    <row r="58" spans="1:13" ht="8.25" customHeight="1">
      <c r="A58" s="34"/>
      <c r="B58" s="116"/>
      <c r="C58" s="117" t="s">
        <v>326</v>
      </c>
      <c r="D58" s="120"/>
      <c r="E58" s="389">
        <v>960</v>
      </c>
      <c r="F58" s="388"/>
      <c r="G58" s="389">
        <v>908</v>
      </c>
      <c r="H58" s="388"/>
      <c r="J58" s="34"/>
      <c r="K58" s="34"/>
      <c r="L58" s="34"/>
      <c r="M58" s="13"/>
    </row>
    <row r="59" spans="1:13" ht="8.25" customHeight="1">
      <c r="A59" s="85"/>
      <c r="B59" s="125"/>
      <c r="C59" s="126" t="s">
        <v>269</v>
      </c>
      <c r="D59" s="127"/>
      <c r="E59" s="393">
        <v>4772</v>
      </c>
      <c r="F59" s="392"/>
      <c r="G59" s="393">
        <v>22298</v>
      </c>
      <c r="H59" s="392"/>
      <c r="J59" s="19"/>
      <c r="K59" s="19"/>
      <c r="L59" s="19"/>
      <c r="M59" s="13"/>
    </row>
    <row r="60" spans="1:13" ht="12" customHeight="1">
      <c r="A60" s="141"/>
      <c r="B60" s="99"/>
      <c r="C60" s="97"/>
      <c r="D60" s="93"/>
      <c r="E60" s="142"/>
      <c r="F60" s="115"/>
      <c r="J60" s="37"/>
      <c r="K60" s="18"/>
      <c r="L60" s="18"/>
      <c r="M60" s="52"/>
    </row>
    <row r="61" spans="1:13" ht="11.25" customHeight="1" thickBot="1">
      <c r="A61" s="453" t="s">
        <v>274</v>
      </c>
      <c r="B61" s="453"/>
      <c r="C61" s="453"/>
      <c r="D61" s="130"/>
      <c r="E61" s="143"/>
      <c r="F61" s="115"/>
      <c r="J61" s="34"/>
      <c r="K61" s="34"/>
      <c r="L61" s="34"/>
      <c r="M61" s="13"/>
    </row>
    <row r="62" spans="1:8" ht="11.25" customHeight="1">
      <c r="A62" s="41"/>
      <c r="B62" s="452" t="s">
        <v>224</v>
      </c>
      <c r="C62" s="452"/>
      <c r="D62" s="101"/>
      <c r="E62" s="450" t="s">
        <v>14</v>
      </c>
      <c r="F62" s="451"/>
      <c r="G62" s="450" t="s">
        <v>29</v>
      </c>
      <c r="H62" s="451"/>
    </row>
    <row r="63" spans="1:8" ht="11.25" customHeight="1">
      <c r="A63" s="43"/>
      <c r="B63" s="102" t="s">
        <v>225</v>
      </c>
      <c r="C63" s="103" t="s">
        <v>226</v>
      </c>
      <c r="D63" s="104"/>
      <c r="E63" s="105" t="s">
        <v>227</v>
      </c>
      <c r="F63" s="106" t="s">
        <v>228</v>
      </c>
      <c r="G63" s="105" t="s">
        <v>227</v>
      </c>
      <c r="H63" s="106" t="s">
        <v>228</v>
      </c>
    </row>
    <row r="64" spans="1:8" ht="8.25" customHeight="1">
      <c r="A64" s="18"/>
      <c r="B64" s="132"/>
      <c r="C64" s="133"/>
      <c r="D64" s="109"/>
      <c r="E64" s="110" t="s">
        <v>216</v>
      </c>
      <c r="F64" s="110" t="s">
        <v>229</v>
      </c>
      <c r="G64" s="110" t="s">
        <v>216</v>
      </c>
      <c r="H64" s="110" t="s">
        <v>229</v>
      </c>
    </row>
    <row r="65" spans="1:8" ht="8.25" customHeight="1">
      <c r="A65" s="54"/>
      <c r="B65" s="111"/>
      <c r="C65" s="112" t="s">
        <v>15</v>
      </c>
      <c r="D65" s="113"/>
      <c r="E65" s="391">
        <f>E66+E69+E75+E78+E80+E82+E84+E87</f>
        <v>10714000</v>
      </c>
      <c r="F65" s="390">
        <f>SUM(F66:F88)</f>
        <v>100.00000000000001</v>
      </c>
      <c r="G65" s="391">
        <f>G66+G69+G75+G78+G80+G82+G84+G87</f>
        <v>11096000</v>
      </c>
      <c r="H65" s="390">
        <f>SUM(H66:H88)</f>
        <v>100.00000000000001</v>
      </c>
    </row>
    <row r="66" spans="1:8" ht="8.25" customHeight="1">
      <c r="A66" s="23"/>
      <c r="B66" s="448" t="s">
        <v>276</v>
      </c>
      <c r="C66" s="448"/>
      <c r="D66" s="113"/>
      <c r="E66" s="391">
        <f>SUM(E67:E68)</f>
        <v>584417</v>
      </c>
      <c r="F66" s="390">
        <v>5.5</v>
      </c>
      <c r="G66" s="391">
        <f>SUM(G67:G68)</f>
        <v>601163</v>
      </c>
      <c r="H66" s="390">
        <f>G66/G$65*100</f>
        <v>5.41783525594809</v>
      </c>
    </row>
    <row r="67" spans="1:8" ht="8.25" customHeight="1">
      <c r="A67" s="19"/>
      <c r="B67" s="144"/>
      <c r="C67" s="117" t="s">
        <v>277</v>
      </c>
      <c r="D67" s="137"/>
      <c r="E67" s="389">
        <v>485888</v>
      </c>
      <c r="F67" s="388"/>
      <c r="G67" s="389">
        <v>505515</v>
      </c>
      <c r="H67" s="388"/>
    </row>
    <row r="68" spans="1:8" ht="8.25" customHeight="1">
      <c r="A68" s="21"/>
      <c r="B68" s="144"/>
      <c r="C68" s="117" t="s">
        <v>348</v>
      </c>
      <c r="D68" s="137"/>
      <c r="E68" s="389">
        <v>98529</v>
      </c>
      <c r="F68" s="388"/>
      <c r="G68" s="389">
        <v>95648</v>
      </c>
      <c r="H68" s="388"/>
    </row>
    <row r="69" spans="1:8" ht="8.25" customHeight="1">
      <c r="A69" s="19"/>
      <c r="B69" s="448" t="s">
        <v>327</v>
      </c>
      <c r="C69" s="448"/>
      <c r="D69" s="138"/>
      <c r="E69" s="391">
        <f>SUM(E70:E74)</f>
        <v>9413642</v>
      </c>
      <c r="F69" s="390">
        <v>87.9</v>
      </c>
      <c r="G69" s="391">
        <f>SUM(G70:G74)</f>
        <v>10135428</v>
      </c>
      <c r="H69" s="390">
        <f>G69/G$65*100</f>
        <v>91.34307858687816</v>
      </c>
    </row>
    <row r="70" spans="1:8" ht="8.25" customHeight="1">
      <c r="A70" s="21"/>
      <c r="B70" s="144"/>
      <c r="C70" s="117" t="s">
        <v>349</v>
      </c>
      <c r="D70" s="137"/>
      <c r="E70" s="389">
        <v>8616530</v>
      </c>
      <c r="F70" s="388"/>
      <c r="G70" s="389">
        <v>9317425</v>
      </c>
      <c r="H70" s="388"/>
    </row>
    <row r="71" spans="1:8" ht="8.25" customHeight="1">
      <c r="A71" s="21"/>
      <c r="B71" s="144"/>
      <c r="C71" s="117" t="s">
        <v>358</v>
      </c>
      <c r="D71" s="137"/>
      <c r="E71" s="389">
        <v>383791</v>
      </c>
      <c r="F71" s="388"/>
      <c r="G71" s="389">
        <v>315524</v>
      </c>
      <c r="H71" s="388"/>
    </row>
    <row r="72" spans="1:8" ht="8.25" customHeight="1">
      <c r="A72" s="23"/>
      <c r="B72" s="144"/>
      <c r="C72" s="117" t="s">
        <v>350</v>
      </c>
      <c r="D72" s="137"/>
      <c r="E72" s="389">
        <v>14995</v>
      </c>
      <c r="F72" s="388"/>
      <c r="G72" s="389">
        <v>15619</v>
      </c>
      <c r="H72" s="388"/>
    </row>
    <row r="73" spans="1:8" ht="8.25" customHeight="1">
      <c r="A73" s="23"/>
      <c r="B73" s="144"/>
      <c r="C73" s="117" t="s">
        <v>351</v>
      </c>
      <c r="D73" s="109"/>
      <c r="E73" s="389">
        <v>150800</v>
      </c>
      <c r="F73" s="388"/>
      <c r="G73" s="389">
        <v>223467</v>
      </c>
      <c r="H73" s="388"/>
    </row>
    <row r="74" spans="1:8" ht="8.25" customHeight="1">
      <c r="A74" s="23"/>
      <c r="B74" s="144"/>
      <c r="C74" s="117" t="s">
        <v>359</v>
      </c>
      <c r="D74" s="109"/>
      <c r="E74" s="389">
        <v>247526</v>
      </c>
      <c r="F74" s="388"/>
      <c r="G74" s="389">
        <v>263393</v>
      </c>
      <c r="H74" s="388"/>
    </row>
    <row r="75" spans="1:8" ht="8.25" customHeight="1">
      <c r="A75" s="19"/>
      <c r="B75" s="448" t="s">
        <v>360</v>
      </c>
      <c r="C75" s="448"/>
      <c r="D75" s="138"/>
      <c r="E75" s="391">
        <f>SUM(E76:E77)</f>
        <v>315729</v>
      </c>
      <c r="F75" s="390">
        <v>2.9</v>
      </c>
      <c r="G75" s="391">
        <f>SUM(G76:G77)</f>
        <v>327927</v>
      </c>
      <c r="H75" s="390">
        <f>G75/G$65*100</f>
        <v>2.9553622927180965</v>
      </c>
    </row>
    <row r="76" spans="1:8" ht="8.25" customHeight="1">
      <c r="A76" s="21"/>
      <c r="B76" s="144"/>
      <c r="C76" s="117" t="s">
        <v>361</v>
      </c>
      <c r="D76" s="137"/>
      <c r="E76" s="389">
        <v>171928</v>
      </c>
      <c r="F76" s="388"/>
      <c r="G76" s="389">
        <v>161674</v>
      </c>
      <c r="H76" s="388"/>
    </row>
    <row r="77" spans="1:8" ht="8.25" customHeight="1">
      <c r="A77" s="23"/>
      <c r="B77" s="144"/>
      <c r="C77" s="117" t="s">
        <v>362</v>
      </c>
      <c r="D77" s="137"/>
      <c r="E77" s="389">
        <v>143801</v>
      </c>
      <c r="F77" s="388"/>
      <c r="G77" s="389">
        <v>166253</v>
      </c>
      <c r="H77" s="388"/>
    </row>
    <row r="78" spans="1:8" ht="8.25" customHeight="1">
      <c r="A78" s="19"/>
      <c r="B78" s="448" t="s">
        <v>352</v>
      </c>
      <c r="C78" s="448"/>
      <c r="D78" s="138"/>
      <c r="E78" s="391">
        <f>SUM(E79)</f>
        <v>2836</v>
      </c>
      <c r="F78" s="390">
        <v>0</v>
      </c>
      <c r="G78" s="425">
        <v>0</v>
      </c>
      <c r="H78" s="390">
        <f>G78/G$65*100</f>
        <v>0</v>
      </c>
    </row>
    <row r="79" spans="1:8" ht="8.25" customHeight="1">
      <c r="A79" s="19"/>
      <c r="B79" s="144"/>
      <c r="C79" s="117" t="s">
        <v>352</v>
      </c>
      <c r="D79" s="137"/>
      <c r="E79" s="389">
        <v>2836</v>
      </c>
      <c r="F79" s="388"/>
      <c r="G79" s="425">
        <v>0</v>
      </c>
      <c r="H79" s="388"/>
    </row>
    <row r="80" spans="1:8" ht="8.25" customHeight="1">
      <c r="A80" s="19"/>
      <c r="B80" s="448" t="s">
        <v>353</v>
      </c>
      <c r="C80" s="448"/>
      <c r="D80" s="138"/>
      <c r="E80" s="391">
        <f>SUM(E81)</f>
        <v>215020</v>
      </c>
      <c r="F80" s="390">
        <v>2</v>
      </c>
      <c r="G80" s="391">
        <f>SUM(G81)</f>
        <v>5222</v>
      </c>
      <c r="H80" s="390">
        <f>G80/G$65*100</f>
        <v>0.0470620043258832</v>
      </c>
    </row>
    <row r="81" spans="1:8" ht="8.25" customHeight="1">
      <c r="A81" s="19"/>
      <c r="B81" s="144"/>
      <c r="C81" s="117" t="s">
        <v>353</v>
      </c>
      <c r="D81" s="137"/>
      <c r="E81" s="389">
        <v>215020</v>
      </c>
      <c r="F81" s="388"/>
      <c r="G81" s="389">
        <v>5222</v>
      </c>
      <c r="H81" s="388"/>
    </row>
    <row r="82" spans="1:8" ht="8.25" customHeight="1">
      <c r="A82" s="19"/>
      <c r="B82" s="448" t="s">
        <v>363</v>
      </c>
      <c r="C82" s="448"/>
      <c r="D82" s="138"/>
      <c r="E82" s="391">
        <f>SUM(E83)</f>
        <v>158039</v>
      </c>
      <c r="F82" s="390">
        <v>1.5</v>
      </c>
      <c r="G82" s="425">
        <v>0</v>
      </c>
      <c r="H82" s="390">
        <f>G82/G$65*100</f>
        <v>0</v>
      </c>
    </row>
    <row r="83" spans="1:8" ht="8.25" customHeight="1">
      <c r="A83" s="19"/>
      <c r="B83" s="144"/>
      <c r="C83" s="117" t="s">
        <v>364</v>
      </c>
      <c r="D83" s="137"/>
      <c r="E83" s="389">
        <v>158039</v>
      </c>
      <c r="F83" s="388"/>
      <c r="G83" s="425">
        <v>0</v>
      </c>
      <c r="H83" s="388"/>
    </row>
    <row r="84" spans="1:8" ht="8.25" customHeight="1">
      <c r="A84" s="37"/>
      <c r="B84" s="448" t="s">
        <v>316</v>
      </c>
      <c r="C84" s="448"/>
      <c r="D84" s="138"/>
      <c r="E84" s="391">
        <f>SUM(E85:E86)</f>
        <v>4317</v>
      </c>
      <c r="F84" s="390">
        <v>0</v>
      </c>
      <c r="G84" s="391">
        <f>SUM(G85:G86)</f>
        <v>6260</v>
      </c>
      <c r="H84" s="390">
        <f>G84/G$65*100</f>
        <v>0.05641672674837779</v>
      </c>
    </row>
    <row r="85" spans="1:8" ht="8.25" customHeight="1">
      <c r="A85" s="23"/>
      <c r="B85" s="144"/>
      <c r="C85" s="117" t="s">
        <v>338</v>
      </c>
      <c r="D85" s="137"/>
      <c r="E85" s="389">
        <v>4307</v>
      </c>
      <c r="F85" s="388"/>
      <c r="G85" s="389">
        <v>6250</v>
      </c>
      <c r="H85" s="388"/>
    </row>
    <row r="86" spans="1:8" ht="8.25" customHeight="1">
      <c r="A86" s="23"/>
      <c r="B86" s="144"/>
      <c r="C86" s="117" t="s">
        <v>365</v>
      </c>
      <c r="D86" s="137"/>
      <c r="E86" s="389">
        <v>10</v>
      </c>
      <c r="F86" s="388"/>
      <c r="G86" s="389">
        <v>10</v>
      </c>
      <c r="H86" s="388"/>
    </row>
    <row r="87" spans="1:8" ht="8.25" customHeight="1">
      <c r="A87" s="23"/>
      <c r="B87" s="448" t="s">
        <v>321</v>
      </c>
      <c r="C87" s="448"/>
      <c r="D87" s="138"/>
      <c r="E87" s="391">
        <f>SUM(E88)</f>
        <v>20000</v>
      </c>
      <c r="F87" s="390">
        <v>0.2</v>
      </c>
      <c r="G87" s="391">
        <f>SUM(G88)</f>
        <v>20000</v>
      </c>
      <c r="H87" s="390">
        <f>G87/G$65*100</f>
        <v>0.1802451333813987</v>
      </c>
    </row>
    <row r="88" spans="1:8" ht="8.25" customHeight="1">
      <c r="A88" s="85"/>
      <c r="B88" s="145"/>
      <c r="C88" s="126" t="s">
        <v>321</v>
      </c>
      <c r="D88" s="146"/>
      <c r="E88" s="389">
        <v>20000</v>
      </c>
      <c r="F88" s="388"/>
      <c r="G88" s="389">
        <v>20000</v>
      </c>
      <c r="H88" s="388"/>
    </row>
    <row r="89" spans="1:8" ht="15" customHeight="1">
      <c r="A89" s="141"/>
      <c r="B89" s="30"/>
      <c r="C89" s="147"/>
      <c r="D89" s="148"/>
      <c r="E89" s="149"/>
      <c r="F89" s="149"/>
      <c r="G89" s="99"/>
      <c r="H89" s="99"/>
    </row>
    <row r="90" spans="1:6" ht="12">
      <c r="A90" s="19"/>
      <c r="B90" s="30"/>
      <c r="C90" s="150"/>
      <c r="D90" s="15"/>
      <c r="E90" s="151"/>
      <c r="F90" s="87"/>
    </row>
    <row r="97" ht="12" customHeight="1"/>
    <row r="99" ht="12" customHeight="1"/>
    <row r="114" ht="12" customHeight="1"/>
    <row r="116" ht="12" customHeight="1"/>
  </sheetData>
  <sheetProtection/>
  <mergeCells count="42">
    <mergeCell ref="B87:C87"/>
    <mergeCell ref="E62:F62"/>
    <mergeCell ref="G62:H62"/>
    <mergeCell ref="B66:C66"/>
    <mergeCell ref="B69:C69"/>
    <mergeCell ref="B75:C75"/>
    <mergeCell ref="B78:C78"/>
    <mergeCell ref="B80:C80"/>
    <mergeCell ref="B82:C82"/>
    <mergeCell ref="B84:C84"/>
    <mergeCell ref="A61:C61"/>
    <mergeCell ref="B62:C62"/>
    <mergeCell ref="B41:C41"/>
    <mergeCell ref="B44:C44"/>
    <mergeCell ref="B51:C51"/>
    <mergeCell ref="B56:C56"/>
    <mergeCell ref="G24:H24"/>
    <mergeCell ref="E33:F33"/>
    <mergeCell ref="G33:H33"/>
    <mergeCell ref="B37:C37"/>
    <mergeCell ref="B28:C28"/>
    <mergeCell ref="A32:C32"/>
    <mergeCell ref="A31:C31"/>
    <mergeCell ref="E24:F24"/>
    <mergeCell ref="B33:C33"/>
    <mergeCell ref="B24:C24"/>
    <mergeCell ref="G4:H4"/>
    <mergeCell ref="B12:C12"/>
    <mergeCell ref="A23:C23"/>
    <mergeCell ref="B14:C14"/>
    <mergeCell ref="B16:C16"/>
    <mergeCell ref="B18:C18"/>
    <mergeCell ref="B4:C4"/>
    <mergeCell ref="A2:C2"/>
    <mergeCell ref="A1:E1"/>
    <mergeCell ref="B54:C54"/>
    <mergeCell ref="B8:C8"/>
    <mergeCell ref="B10:C10"/>
    <mergeCell ref="B49:C49"/>
    <mergeCell ref="B39:C39"/>
    <mergeCell ref="B46:C46"/>
    <mergeCell ref="E4:F4"/>
  </mergeCells>
  <printOptions/>
  <pageMargins left="0.7874015748031497" right="0" top="0.7874015748031497" bottom="0.1968503937007874" header="0.3937007874015748" footer="0.1968503937007874"/>
  <pageSetup firstPageNumber="111" useFirstPageNumber="1" horizontalDpi="600" verticalDpi="600" orientation="portrait" paperSize="9" r:id="rId2"/>
  <headerFooter alignWithMargins="0">
    <oddHeader xml:space="preserve">&amp;R&amp;"ＭＳ 明朝,標準"&amp;8財政・税務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="115" zoomScaleNormal="115" zoomScalePageLayoutView="0" workbookViewId="0" topLeftCell="A1">
      <selection activeCell="G5" sqref="G5:H43"/>
    </sheetView>
  </sheetViews>
  <sheetFormatPr defaultColWidth="15.625" defaultRowHeight="13.5"/>
  <cols>
    <col min="1" max="1" width="0.875" style="8" customWidth="1"/>
    <col min="2" max="2" width="5.625" style="8" customWidth="1"/>
    <col min="3" max="3" width="23.125" style="8" customWidth="1"/>
    <col min="4" max="4" width="0.875" style="8" customWidth="1"/>
    <col min="5" max="5" width="17.375" style="8" customWidth="1"/>
    <col min="6" max="6" width="11.625" style="8" customWidth="1"/>
    <col min="7" max="7" width="17.375" style="8" customWidth="1"/>
    <col min="8" max="8" width="11.625" style="8" customWidth="1"/>
    <col min="9" max="9" width="6.25390625" style="8" customWidth="1"/>
    <col min="10" max="11" width="10.625" style="8" customWidth="1"/>
    <col min="12" max="12" width="7.375" style="8" customWidth="1"/>
    <col min="13" max="13" width="9.375" style="8" customWidth="1"/>
    <col min="14" max="14" width="8.375" style="8" customWidth="1"/>
    <col min="15" max="15" width="4.125" style="8" customWidth="1"/>
    <col min="16" max="16" width="18.25390625" style="8" customWidth="1"/>
    <col min="17" max="17" width="13.875" style="8" customWidth="1"/>
    <col min="18" max="16384" width="15.625" style="8" customWidth="1"/>
  </cols>
  <sheetData>
    <row r="1" spans="1:15" ht="13.5">
      <c r="A1" s="369" t="s">
        <v>26</v>
      </c>
      <c r="B1" s="369"/>
      <c r="C1" s="369"/>
      <c r="D1" s="369"/>
      <c r="E1" s="369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69"/>
      <c r="B2" s="369"/>
      <c r="C2" s="369"/>
      <c r="D2" s="369"/>
      <c r="E2" s="369"/>
      <c r="F2" s="3"/>
      <c r="G2" s="3"/>
      <c r="H2" s="3"/>
      <c r="I2" s="3"/>
      <c r="J2" s="3"/>
      <c r="K2" s="3"/>
      <c r="L2" s="3"/>
      <c r="M2" s="3"/>
      <c r="N2" s="3"/>
      <c r="O2" s="3"/>
    </row>
    <row r="3" spans="1:6" ht="12.75">
      <c r="A3" s="444" t="s">
        <v>10</v>
      </c>
      <c r="B3" s="444"/>
      <c r="C3" s="444"/>
      <c r="D3" s="31"/>
      <c r="E3" s="136"/>
      <c r="F3" s="129"/>
    </row>
    <row r="4" spans="1:6" ht="13.5" thickBot="1">
      <c r="A4" s="447" t="s">
        <v>223</v>
      </c>
      <c r="B4" s="447"/>
      <c r="C4" s="447"/>
      <c r="D4" s="130"/>
      <c r="E4" s="131"/>
      <c r="F4" s="129"/>
    </row>
    <row r="5" spans="1:8" ht="12">
      <c r="A5" s="41"/>
      <c r="B5" s="452" t="s">
        <v>224</v>
      </c>
      <c r="C5" s="452"/>
      <c r="D5" s="101"/>
      <c r="E5" s="450" t="s">
        <v>14</v>
      </c>
      <c r="F5" s="451"/>
      <c r="G5" s="450" t="s">
        <v>29</v>
      </c>
      <c r="H5" s="451"/>
    </row>
    <row r="6" spans="1:8" ht="12">
      <c r="A6" s="43"/>
      <c r="B6" s="102" t="s">
        <v>225</v>
      </c>
      <c r="C6" s="103" t="s">
        <v>226</v>
      </c>
      <c r="D6" s="104"/>
      <c r="E6" s="105" t="s">
        <v>227</v>
      </c>
      <c r="F6" s="106" t="s">
        <v>228</v>
      </c>
      <c r="G6" s="105" t="s">
        <v>227</v>
      </c>
      <c r="H6" s="106" t="s">
        <v>228</v>
      </c>
    </row>
    <row r="7" spans="1:8" ht="12">
      <c r="A7" s="18"/>
      <c r="B7" s="132"/>
      <c r="C7" s="133"/>
      <c r="D7" s="109"/>
      <c r="E7" s="110" t="s">
        <v>216</v>
      </c>
      <c r="F7" s="110" t="s">
        <v>229</v>
      </c>
      <c r="G7" s="110" t="s">
        <v>216</v>
      </c>
      <c r="H7" s="110" t="s">
        <v>229</v>
      </c>
    </row>
    <row r="8" spans="1:8" ht="12">
      <c r="A8" s="54"/>
      <c r="B8" s="111"/>
      <c r="C8" s="112" t="s">
        <v>15</v>
      </c>
      <c r="D8" s="113"/>
      <c r="E8" s="391">
        <f>E9+E11+E13+E17</f>
        <v>3896000</v>
      </c>
      <c r="F8" s="390">
        <f>SUM(F9:F21)</f>
        <v>99.99999999999999</v>
      </c>
      <c r="G8" s="391">
        <f>G9+G11+G13+G17+G15</f>
        <v>3985000</v>
      </c>
      <c r="H8" s="390">
        <f>SUM(H9:H21)</f>
        <v>99.99999999999999</v>
      </c>
    </row>
    <row r="9" spans="1:8" ht="12">
      <c r="A9" s="23"/>
      <c r="B9" s="448" t="s">
        <v>11</v>
      </c>
      <c r="C9" s="448"/>
      <c r="D9" s="113"/>
      <c r="E9" s="391">
        <f>SUM(E10)</f>
        <v>2135963</v>
      </c>
      <c r="F9" s="390">
        <v>54.8</v>
      </c>
      <c r="G9" s="391">
        <f>SUM(G10)</f>
        <v>2205674</v>
      </c>
      <c r="H9" s="390">
        <f>G9/G$8*100</f>
        <v>55.34941028858218</v>
      </c>
    </row>
    <row r="10" spans="1:8" ht="12">
      <c r="A10" s="19"/>
      <c r="B10" s="116"/>
      <c r="C10" s="117" t="s">
        <v>12</v>
      </c>
      <c r="D10" s="137"/>
      <c r="E10" s="389">
        <v>2135963</v>
      </c>
      <c r="F10" s="388"/>
      <c r="G10" s="389">
        <v>2205674</v>
      </c>
      <c r="H10" s="388"/>
    </row>
    <row r="11" spans="1:8" ht="12">
      <c r="A11" s="21"/>
      <c r="B11" s="448" t="s">
        <v>247</v>
      </c>
      <c r="C11" s="448"/>
      <c r="D11" s="138"/>
      <c r="E11" s="391">
        <f>SUM(E12)</f>
        <v>1</v>
      </c>
      <c r="F11" s="390">
        <v>0</v>
      </c>
      <c r="G11" s="391">
        <f>SUM(G12)</f>
        <v>1</v>
      </c>
      <c r="H11" s="390">
        <f>G11/G$8*100</f>
        <v>2.509410288582183E-05</v>
      </c>
    </row>
    <row r="12" spans="1:8" ht="12">
      <c r="A12" s="23"/>
      <c r="B12" s="116"/>
      <c r="C12" s="117" t="s">
        <v>249</v>
      </c>
      <c r="D12" s="137"/>
      <c r="E12" s="389">
        <v>1</v>
      </c>
      <c r="F12" s="388"/>
      <c r="G12" s="389">
        <v>1</v>
      </c>
      <c r="H12" s="388"/>
    </row>
    <row r="13" spans="1:8" ht="12">
      <c r="A13" s="23"/>
      <c r="B13" s="448" t="s">
        <v>261</v>
      </c>
      <c r="C13" s="448"/>
      <c r="D13" s="138"/>
      <c r="E13" s="391">
        <f>SUM(E14:E14)</f>
        <v>1728205</v>
      </c>
      <c r="F13" s="390">
        <v>44.4</v>
      </c>
      <c r="G13" s="391">
        <f>SUM(G14:G14)</f>
        <v>1736171</v>
      </c>
      <c r="H13" s="390">
        <f>G13/G$8*100</f>
        <v>43.56765370138017</v>
      </c>
    </row>
    <row r="14" spans="1:8" ht="12">
      <c r="A14" s="23"/>
      <c r="B14" s="116"/>
      <c r="C14" s="117" t="s">
        <v>346</v>
      </c>
      <c r="D14" s="137"/>
      <c r="E14" s="389">
        <v>1728205</v>
      </c>
      <c r="F14" s="388"/>
      <c r="G14" s="389">
        <v>1736171</v>
      </c>
      <c r="H14" s="388"/>
    </row>
    <row r="15" spans="1:8" ht="12">
      <c r="A15" s="23"/>
      <c r="B15" s="448" t="s">
        <v>376</v>
      </c>
      <c r="C15" s="448"/>
      <c r="D15" s="137"/>
      <c r="E15" s="389">
        <v>0</v>
      </c>
      <c r="F15" s="390">
        <v>0</v>
      </c>
      <c r="G15" s="389">
        <f>SUM(G16)</f>
        <v>10</v>
      </c>
      <c r="H15" s="390">
        <f>G15/G$8*100</f>
        <v>0.0002509410288582183</v>
      </c>
    </row>
    <row r="16" spans="1:8" ht="12">
      <c r="A16" s="23"/>
      <c r="B16" s="116"/>
      <c r="C16" s="117" t="s">
        <v>375</v>
      </c>
      <c r="D16" s="137"/>
      <c r="E16" s="389">
        <v>0</v>
      </c>
      <c r="F16" s="388"/>
      <c r="G16" s="389">
        <v>10</v>
      </c>
      <c r="H16" s="388"/>
    </row>
    <row r="17" spans="1:8" ht="12">
      <c r="A17" s="34"/>
      <c r="B17" s="448" t="s">
        <v>263</v>
      </c>
      <c r="C17" s="448"/>
      <c r="D17" s="114"/>
      <c r="E17" s="391">
        <f>SUM(E18:E21)</f>
        <v>31831</v>
      </c>
      <c r="F17" s="390">
        <v>0.8</v>
      </c>
      <c r="G17" s="391">
        <f>SUM(G18:G21)</f>
        <v>43144</v>
      </c>
      <c r="H17" s="390">
        <f>G17/G$8*100</f>
        <v>1.082659974905897</v>
      </c>
    </row>
    <row r="18" spans="1:8" ht="12">
      <c r="A18" s="34"/>
      <c r="B18" s="116"/>
      <c r="C18" s="117" t="s">
        <v>326</v>
      </c>
      <c r="D18" s="120"/>
      <c r="E18" s="389">
        <v>336</v>
      </c>
      <c r="F18" s="388"/>
      <c r="G18" s="389">
        <v>508</v>
      </c>
      <c r="H18" s="388"/>
    </row>
    <row r="19" spans="1:8" ht="12">
      <c r="A19" s="34"/>
      <c r="B19" s="116"/>
      <c r="C19" s="117" t="s">
        <v>13</v>
      </c>
      <c r="D19" s="120"/>
      <c r="E19" s="389">
        <v>0</v>
      </c>
      <c r="F19" s="388"/>
      <c r="G19" s="389">
        <v>37635</v>
      </c>
      <c r="H19" s="388"/>
    </row>
    <row r="20" spans="1:8" ht="12">
      <c r="A20" s="34"/>
      <c r="B20" s="116"/>
      <c r="C20" s="117" t="s">
        <v>374</v>
      </c>
      <c r="D20" s="120"/>
      <c r="E20" s="389">
        <v>0</v>
      </c>
      <c r="F20" s="388"/>
      <c r="G20" s="389">
        <v>1</v>
      </c>
      <c r="H20" s="388"/>
    </row>
    <row r="21" spans="1:8" ht="12">
      <c r="A21" s="85"/>
      <c r="B21" s="125"/>
      <c r="C21" s="126" t="s">
        <v>373</v>
      </c>
      <c r="D21" s="127"/>
      <c r="E21" s="393">
        <v>31495</v>
      </c>
      <c r="F21" s="392"/>
      <c r="G21" s="393">
        <v>5000</v>
      </c>
      <c r="H21" s="392"/>
    </row>
    <row r="22" spans="1:6" ht="12">
      <c r="A22" s="141"/>
      <c r="B22" s="99"/>
      <c r="C22" s="97"/>
      <c r="D22" s="93"/>
      <c r="E22" s="142"/>
      <c r="F22" s="115"/>
    </row>
    <row r="23" spans="1:6" ht="12.75" thickBot="1">
      <c r="A23" s="453" t="s">
        <v>274</v>
      </c>
      <c r="B23" s="453"/>
      <c r="C23" s="453"/>
      <c r="D23" s="130"/>
      <c r="E23" s="143"/>
      <c r="F23" s="115"/>
    </row>
    <row r="24" spans="1:8" ht="12">
      <c r="A24" s="41"/>
      <c r="B24" s="452" t="s">
        <v>224</v>
      </c>
      <c r="C24" s="452"/>
      <c r="D24" s="101"/>
      <c r="E24" s="450" t="s">
        <v>14</v>
      </c>
      <c r="F24" s="451"/>
      <c r="G24" s="450" t="s">
        <v>29</v>
      </c>
      <c r="H24" s="451"/>
    </row>
    <row r="25" spans="1:8" ht="12">
      <c r="A25" s="43"/>
      <c r="B25" s="102" t="s">
        <v>225</v>
      </c>
      <c r="C25" s="103" t="s">
        <v>226</v>
      </c>
      <c r="D25" s="104"/>
      <c r="E25" s="105" t="s">
        <v>227</v>
      </c>
      <c r="F25" s="106" t="s">
        <v>228</v>
      </c>
      <c r="G25" s="105" t="s">
        <v>227</v>
      </c>
      <c r="H25" s="106" t="s">
        <v>228</v>
      </c>
    </row>
    <row r="26" spans="1:8" ht="12">
      <c r="A26" s="18"/>
      <c r="B26" s="132"/>
      <c r="C26" s="133"/>
      <c r="D26" s="109"/>
      <c r="E26" s="110" t="s">
        <v>216</v>
      </c>
      <c r="F26" s="110" t="s">
        <v>229</v>
      </c>
      <c r="G26" s="110" t="s">
        <v>216</v>
      </c>
      <c r="H26" s="110" t="s">
        <v>229</v>
      </c>
    </row>
    <row r="27" spans="1:8" ht="12">
      <c r="A27" s="54"/>
      <c r="B27" s="111"/>
      <c r="C27" s="112" t="s">
        <v>15</v>
      </c>
      <c r="D27" s="113"/>
      <c r="E27" s="391">
        <f>E28+E30+E32+E38</f>
        <v>3896000</v>
      </c>
      <c r="F27" s="390">
        <f>SUM(F28:F39)</f>
        <v>100</v>
      </c>
      <c r="G27" s="391">
        <f>G28+G30+G32+G38+G35</f>
        <v>3985000</v>
      </c>
      <c r="H27" s="390">
        <f>SUM(H28:H39)</f>
        <v>100</v>
      </c>
    </row>
    <row r="28" spans="1:8" ht="12">
      <c r="A28" s="23"/>
      <c r="B28" s="448" t="s">
        <v>276</v>
      </c>
      <c r="C28" s="448"/>
      <c r="D28" s="113"/>
      <c r="E28" s="391">
        <f>SUM(E29:E29)</f>
        <v>108437</v>
      </c>
      <c r="F28" s="390">
        <v>2.8</v>
      </c>
      <c r="G28" s="391">
        <f>SUM(G29:G29)</f>
        <v>134738</v>
      </c>
      <c r="H28" s="390">
        <f>G28/G$27*100</f>
        <v>3.3811292346298623</v>
      </c>
    </row>
    <row r="29" spans="1:8" ht="12">
      <c r="A29" s="19"/>
      <c r="B29" s="144"/>
      <c r="C29" s="117" t="s">
        <v>277</v>
      </c>
      <c r="D29" s="137"/>
      <c r="E29" s="389">
        <v>108437</v>
      </c>
      <c r="F29" s="388"/>
      <c r="G29" s="389">
        <v>134738</v>
      </c>
      <c r="H29" s="388"/>
    </row>
    <row r="30" spans="1:8" ht="12">
      <c r="A30" s="19"/>
      <c r="B30" s="448" t="s">
        <v>16</v>
      </c>
      <c r="C30" s="448"/>
      <c r="D30" s="138"/>
      <c r="E30" s="391">
        <f>SUM(E31:E31)</f>
        <v>3497203</v>
      </c>
      <c r="F30" s="390">
        <v>89.7</v>
      </c>
      <c r="G30" s="391">
        <f>SUM(G31:G31)</f>
        <v>3616140</v>
      </c>
      <c r="H30" s="390">
        <f>G30/G$27*100</f>
        <v>90.74378920953576</v>
      </c>
    </row>
    <row r="31" spans="1:8" ht="12">
      <c r="A31" s="21"/>
      <c r="B31" s="144"/>
      <c r="C31" s="117" t="s">
        <v>17</v>
      </c>
      <c r="D31" s="137"/>
      <c r="E31" s="389">
        <v>3497203</v>
      </c>
      <c r="F31" s="388"/>
      <c r="G31" s="389">
        <v>3616140</v>
      </c>
      <c r="H31" s="388"/>
    </row>
    <row r="32" spans="1:8" ht="12">
      <c r="A32" s="19"/>
      <c r="B32" s="448" t="s">
        <v>18</v>
      </c>
      <c r="C32" s="448"/>
      <c r="D32" s="138"/>
      <c r="E32" s="391">
        <f>SUM(E33:E34)</f>
        <v>240360</v>
      </c>
      <c r="F32" s="390">
        <v>6.2</v>
      </c>
      <c r="G32" s="391">
        <f>SUM(G33:G34)</f>
        <v>179112</v>
      </c>
      <c r="H32" s="390">
        <f>G32/G$27*100</f>
        <v>4.49465495608532</v>
      </c>
    </row>
    <row r="33" spans="1:8" ht="12">
      <c r="A33" s="21"/>
      <c r="B33" s="144"/>
      <c r="C33" s="117" t="s">
        <v>19</v>
      </c>
      <c r="D33" s="137"/>
      <c r="E33" s="389">
        <v>170360</v>
      </c>
      <c r="F33" s="388"/>
      <c r="G33" s="389">
        <v>98892</v>
      </c>
      <c r="H33" s="388"/>
    </row>
    <row r="34" spans="1:8" ht="12">
      <c r="A34" s="23"/>
      <c r="B34" s="144"/>
      <c r="C34" s="117" t="s">
        <v>20</v>
      </c>
      <c r="D34" s="137"/>
      <c r="E34" s="389">
        <v>70000</v>
      </c>
      <c r="F34" s="388"/>
      <c r="G34" s="389">
        <v>80220</v>
      </c>
      <c r="H34" s="388"/>
    </row>
    <row r="35" spans="1:8" ht="12">
      <c r="A35" s="23"/>
      <c r="B35" s="448" t="s">
        <v>372</v>
      </c>
      <c r="C35" s="448"/>
      <c r="D35" s="137"/>
      <c r="E35" s="391">
        <f>SUM(E36:E37)</f>
        <v>0</v>
      </c>
      <c r="F35" s="390">
        <v>0</v>
      </c>
      <c r="G35" s="391">
        <f>SUM(G36:G37)</f>
        <v>5010</v>
      </c>
      <c r="H35" s="390">
        <f>G35/G$27*100</f>
        <v>0.1257214554579674</v>
      </c>
    </row>
    <row r="36" spans="1:8" ht="12">
      <c r="A36" s="23"/>
      <c r="B36" s="144"/>
      <c r="C36" s="117" t="s">
        <v>371</v>
      </c>
      <c r="D36" s="137"/>
      <c r="E36" s="389">
        <v>0</v>
      </c>
      <c r="F36" s="388"/>
      <c r="G36" s="389">
        <v>5000</v>
      </c>
      <c r="H36" s="388"/>
    </row>
    <row r="37" spans="1:8" ht="12">
      <c r="A37" s="23"/>
      <c r="B37" s="144"/>
      <c r="C37" s="117" t="s">
        <v>365</v>
      </c>
      <c r="D37" s="137"/>
      <c r="E37" s="389">
        <v>0</v>
      </c>
      <c r="F37" s="388"/>
      <c r="G37" s="389">
        <v>10</v>
      </c>
      <c r="H37" s="388"/>
    </row>
    <row r="38" spans="1:8" ht="12">
      <c r="A38" s="23"/>
      <c r="B38" s="448" t="s">
        <v>321</v>
      </c>
      <c r="C38" s="448"/>
      <c r="D38" s="138"/>
      <c r="E38" s="391">
        <f>SUM(E39)</f>
        <v>50000</v>
      </c>
      <c r="F38" s="390">
        <v>1.3</v>
      </c>
      <c r="G38" s="391">
        <f>SUM(G39)</f>
        <v>50000</v>
      </c>
      <c r="H38" s="390">
        <f>G38/G$27*100</f>
        <v>1.2547051442910917</v>
      </c>
    </row>
    <row r="39" spans="1:8" ht="12">
      <c r="A39" s="85"/>
      <c r="B39" s="145"/>
      <c r="C39" s="126" t="s">
        <v>321</v>
      </c>
      <c r="D39" s="146"/>
      <c r="E39" s="389">
        <v>50000</v>
      </c>
      <c r="F39" s="388"/>
      <c r="G39" s="389">
        <v>50000</v>
      </c>
      <c r="H39" s="388"/>
    </row>
    <row r="40" spans="1:8" ht="15" customHeight="1">
      <c r="A40" s="141"/>
      <c r="B40" s="30" t="s">
        <v>272</v>
      </c>
      <c r="C40" s="147"/>
      <c r="D40" s="148"/>
      <c r="E40" s="149"/>
      <c r="F40" s="149"/>
      <c r="G40" s="99"/>
      <c r="H40" s="99"/>
    </row>
    <row r="41" spans="1:6" ht="12">
      <c r="A41" s="19"/>
      <c r="B41" s="30" t="s">
        <v>273</v>
      </c>
      <c r="C41" s="150"/>
      <c r="D41" s="15"/>
      <c r="E41" s="151"/>
      <c r="F41" s="87"/>
    </row>
  </sheetData>
  <sheetProtection/>
  <mergeCells count="19">
    <mergeCell ref="B38:C38"/>
    <mergeCell ref="B17:C17"/>
    <mergeCell ref="A23:C23"/>
    <mergeCell ref="B24:C24"/>
    <mergeCell ref="B32:C32"/>
    <mergeCell ref="B35:C35"/>
    <mergeCell ref="A3:C3"/>
    <mergeCell ref="A4:C4"/>
    <mergeCell ref="B5:C5"/>
    <mergeCell ref="B30:C30"/>
    <mergeCell ref="B11:C11"/>
    <mergeCell ref="B13:C13"/>
    <mergeCell ref="E5:F5"/>
    <mergeCell ref="G5:H5"/>
    <mergeCell ref="B9:C9"/>
    <mergeCell ref="B28:C28"/>
    <mergeCell ref="B15:C15"/>
    <mergeCell ref="G24:H24"/>
    <mergeCell ref="E24:F24"/>
  </mergeCells>
  <printOptions/>
  <pageMargins left="0.7874015748031497" right="0" top="0.7874015748031497" bottom="0.1968503937007874" header="0.3937007874015748" footer="0.1968503937007874"/>
  <pageSetup firstPageNumber="112" useFirstPageNumber="1" horizontalDpi="600" verticalDpi="600" orientation="portrait" paperSize="9" r:id="rId1"/>
  <headerFooter alignWithMargins="0">
    <oddHeader>&amp;L&amp;"ＭＳ 明朝,標準"&amp;8&amp;P　財政・税務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S22" sqref="S22"/>
    </sheetView>
  </sheetViews>
  <sheetFormatPr defaultColWidth="15.625" defaultRowHeight="13.5"/>
  <cols>
    <col min="1" max="1" width="3.625" style="8" customWidth="1"/>
    <col min="2" max="2" width="4.125" style="8" customWidth="1"/>
    <col min="3" max="3" width="12.125" style="8" customWidth="1"/>
    <col min="4" max="4" width="3.625" style="8" customWidth="1"/>
    <col min="5" max="5" width="5.625" style="8" customWidth="1"/>
    <col min="6" max="6" width="4.125" style="8" customWidth="1"/>
    <col min="7" max="9" width="5.625" style="8" customWidth="1"/>
    <col min="10" max="10" width="6.125" style="8" customWidth="1"/>
    <col min="11" max="11" width="5.125" style="8" customWidth="1"/>
    <col min="12" max="13" width="5.625" style="8" customWidth="1"/>
    <col min="14" max="14" width="6.125" style="8" customWidth="1"/>
    <col min="15" max="15" width="5.125" style="8" customWidth="1"/>
    <col min="16" max="17" width="5.625" style="8" customWidth="1"/>
    <col min="18" max="16384" width="15.625" style="8" customWidth="1"/>
  </cols>
  <sheetData>
    <row r="1" spans="1:16" ht="13.5" customHeight="1" thickBot="1">
      <c r="A1" s="431" t="s">
        <v>366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1:16" ht="18" customHeight="1">
      <c r="A2" s="154"/>
      <c r="B2" s="464" t="s">
        <v>367</v>
      </c>
      <c r="C2" s="464"/>
      <c r="D2" s="155"/>
      <c r="E2" s="467" t="s">
        <v>368</v>
      </c>
      <c r="F2" s="467"/>
      <c r="G2" s="467"/>
      <c r="H2" s="468"/>
      <c r="I2" s="467" t="s">
        <v>369</v>
      </c>
      <c r="J2" s="467"/>
      <c r="K2" s="467"/>
      <c r="L2" s="467"/>
      <c r="M2" s="467"/>
      <c r="N2" s="467"/>
      <c r="O2" s="467"/>
      <c r="P2" s="467"/>
    </row>
    <row r="3" spans="1:16" ht="18" customHeight="1">
      <c r="A3" s="156"/>
      <c r="B3" s="465"/>
      <c r="C3" s="465"/>
      <c r="D3" s="46"/>
      <c r="E3" s="461" t="s">
        <v>370</v>
      </c>
      <c r="F3" s="461"/>
      <c r="G3" s="461" t="s">
        <v>127</v>
      </c>
      <c r="H3" s="461"/>
      <c r="I3" s="461" t="s">
        <v>128</v>
      </c>
      <c r="J3" s="461"/>
      <c r="K3" s="461" t="s">
        <v>127</v>
      </c>
      <c r="L3" s="461"/>
      <c r="M3" s="461" t="s">
        <v>129</v>
      </c>
      <c r="N3" s="461"/>
      <c r="O3" s="462" t="s">
        <v>127</v>
      </c>
      <c r="P3" s="462"/>
    </row>
    <row r="4" spans="1:16" ht="14.25" customHeight="1">
      <c r="A4" s="13"/>
      <c r="B4" s="13"/>
      <c r="D4" s="158"/>
      <c r="E4" s="463" t="s">
        <v>216</v>
      </c>
      <c r="F4" s="463"/>
      <c r="G4" s="159"/>
      <c r="H4" s="80"/>
      <c r="I4" s="159"/>
      <c r="J4" s="80" t="s">
        <v>216</v>
      </c>
      <c r="K4" s="159"/>
      <c r="L4" s="159"/>
      <c r="M4" s="19"/>
      <c r="N4" s="80" t="s">
        <v>216</v>
      </c>
      <c r="O4" s="159"/>
      <c r="P4" s="159"/>
    </row>
    <row r="5" spans="1:16" ht="14.25" customHeight="1">
      <c r="A5" s="18"/>
      <c r="B5" s="466" t="s">
        <v>130</v>
      </c>
      <c r="C5" s="466"/>
      <c r="D5" s="160"/>
      <c r="E5" s="459">
        <v>31952814</v>
      </c>
      <c r="F5" s="459"/>
      <c r="G5" s="19"/>
      <c r="H5" s="161">
        <v>100</v>
      </c>
      <c r="I5" s="459">
        <v>31209678</v>
      </c>
      <c r="J5" s="459"/>
      <c r="K5" s="159"/>
      <c r="L5" s="161">
        <v>100</v>
      </c>
      <c r="M5" s="459">
        <v>30565442</v>
      </c>
      <c r="N5" s="459"/>
      <c r="O5" s="159"/>
      <c r="P5" s="161">
        <v>100</v>
      </c>
    </row>
    <row r="6" spans="1:16" ht="14.25" customHeight="1">
      <c r="A6" s="20"/>
      <c r="B6" s="466">
        <v>56</v>
      </c>
      <c r="C6" s="466"/>
      <c r="D6" s="162"/>
      <c r="E6" s="459">
        <v>33471147</v>
      </c>
      <c r="F6" s="459"/>
      <c r="G6" s="159"/>
      <c r="H6" s="161">
        <v>104.8</v>
      </c>
      <c r="I6" s="459">
        <v>32866369</v>
      </c>
      <c r="J6" s="459"/>
      <c r="K6" s="159"/>
      <c r="L6" s="161">
        <v>105.3</v>
      </c>
      <c r="M6" s="459">
        <v>32465675</v>
      </c>
      <c r="N6" s="459"/>
      <c r="O6" s="159"/>
      <c r="P6" s="161">
        <v>106.2</v>
      </c>
    </row>
    <row r="7" spans="1:16" ht="14.25" customHeight="1">
      <c r="A7" s="14"/>
      <c r="B7" s="466">
        <v>57</v>
      </c>
      <c r="C7" s="466"/>
      <c r="D7" s="162"/>
      <c r="E7" s="459">
        <v>34788517</v>
      </c>
      <c r="F7" s="459"/>
      <c r="G7" s="159"/>
      <c r="H7" s="161">
        <v>108.9</v>
      </c>
      <c r="I7" s="459">
        <v>34573883</v>
      </c>
      <c r="J7" s="459"/>
      <c r="K7" s="159"/>
      <c r="L7" s="161">
        <v>110.8</v>
      </c>
      <c r="M7" s="459">
        <v>32797258</v>
      </c>
      <c r="N7" s="459"/>
      <c r="O7" s="159"/>
      <c r="P7" s="161">
        <v>107.3</v>
      </c>
    </row>
    <row r="8" spans="1:16" ht="14.25" customHeight="1">
      <c r="A8" s="31"/>
      <c r="B8" s="466">
        <v>58</v>
      </c>
      <c r="C8" s="466"/>
      <c r="D8" s="69"/>
      <c r="E8" s="459">
        <v>42367827</v>
      </c>
      <c r="F8" s="459"/>
      <c r="G8" s="159"/>
      <c r="H8" s="161">
        <v>132.6</v>
      </c>
      <c r="I8" s="459">
        <v>42365584</v>
      </c>
      <c r="J8" s="459"/>
      <c r="K8" s="159"/>
      <c r="L8" s="161">
        <v>135.7</v>
      </c>
      <c r="M8" s="459">
        <v>40106095</v>
      </c>
      <c r="N8" s="459"/>
      <c r="O8" s="159"/>
      <c r="P8" s="161">
        <v>131.2</v>
      </c>
    </row>
    <row r="9" spans="1:16" ht="14.25" customHeight="1">
      <c r="A9" s="14"/>
      <c r="B9" s="466">
        <v>59</v>
      </c>
      <c r="C9" s="466"/>
      <c r="D9" s="69"/>
      <c r="E9" s="459">
        <v>40734944</v>
      </c>
      <c r="F9" s="459"/>
      <c r="G9" s="159"/>
      <c r="H9" s="161">
        <v>127.5</v>
      </c>
      <c r="I9" s="459">
        <v>41474830</v>
      </c>
      <c r="J9" s="459"/>
      <c r="K9" s="159"/>
      <c r="L9" s="161">
        <v>132.9</v>
      </c>
      <c r="M9" s="459">
        <v>39118878</v>
      </c>
      <c r="N9" s="459"/>
      <c r="O9" s="159"/>
      <c r="P9" s="161">
        <v>128</v>
      </c>
    </row>
    <row r="10" spans="1:16" ht="14.25" customHeight="1">
      <c r="A10" s="31"/>
      <c r="B10" s="466">
        <v>60</v>
      </c>
      <c r="C10" s="466"/>
      <c r="D10" s="69"/>
      <c r="E10" s="460">
        <v>44736881</v>
      </c>
      <c r="F10" s="460"/>
      <c r="G10" s="159"/>
      <c r="H10" s="161">
        <v>140</v>
      </c>
      <c r="I10" s="459">
        <v>44896168</v>
      </c>
      <c r="J10" s="459"/>
      <c r="K10" s="159"/>
      <c r="L10" s="161">
        <v>143.9</v>
      </c>
      <c r="M10" s="459">
        <v>42780940</v>
      </c>
      <c r="N10" s="459"/>
      <c r="O10" s="159"/>
      <c r="P10" s="161">
        <v>140</v>
      </c>
    </row>
    <row r="11" spans="1:16" ht="14.25" customHeight="1">
      <c r="A11" s="14"/>
      <c r="B11" s="466">
        <v>61</v>
      </c>
      <c r="C11" s="466"/>
      <c r="D11" s="69"/>
      <c r="E11" s="460">
        <v>45388166</v>
      </c>
      <c r="F11" s="460"/>
      <c r="G11" s="159"/>
      <c r="H11" s="161">
        <v>142</v>
      </c>
      <c r="I11" s="459">
        <v>46263438</v>
      </c>
      <c r="J11" s="459"/>
      <c r="K11" s="159"/>
      <c r="L11" s="161">
        <v>148.2</v>
      </c>
      <c r="M11" s="459">
        <v>43586933</v>
      </c>
      <c r="N11" s="459"/>
      <c r="O11" s="159"/>
      <c r="P11" s="161">
        <v>142.6</v>
      </c>
    </row>
    <row r="12" spans="1:16" ht="14.25" customHeight="1">
      <c r="A12" s="31"/>
      <c r="B12" s="466">
        <v>62</v>
      </c>
      <c r="C12" s="466"/>
      <c r="D12" s="69"/>
      <c r="E12" s="460">
        <v>52351441</v>
      </c>
      <c r="F12" s="460"/>
      <c r="G12" s="159"/>
      <c r="H12" s="161">
        <v>163.8</v>
      </c>
      <c r="I12" s="459">
        <v>53134604</v>
      </c>
      <c r="J12" s="459"/>
      <c r="K12" s="159"/>
      <c r="L12" s="161">
        <v>170.3</v>
      </c>
      <c r="M12" s="459">
        <v>50101127</v>
      </c>
      <c r="N12" s="459"/>
      <c r="O12" s="159"/>
      <c r="P12" s="161">
        <v>163.9</v>
      </c>
    </row>
    <row r="13" spans="1:16" ht="14.25" customHeight="1">
      <c r="A13" s="14"/>
      <c r="B13" s="466">
        <v>63</v>
      </c>
      <c r="C13" s="466"/>
      <c r="D13" s="69"/>
      <c r="E13" s="460">
        <v>63780550</v>
      </c>
      <c r="F13" s="460"/>
      <c r="G13" s="159"/>
      <c r="H13" s="161">
        <v>199.6</v>
      </c>
      <c r="I13" s="459">
        <v>65320549</v>
      </c>
      <c r="J13" s="459"/>
      <c r="K13" s="159"/>
      <c r="L13" s="161">
        <v>209.3</v>
      </c>
      <c r="M13" s="459">
        <v>61134107</v>
      </c>
      <c r="N13" s="459"/>
      <c r="O13" s="159"/>
      <c r="P13" s="161">
        <v>200</v>
      </c>
    </row>
    <row r="14" spans="1:16" ht="14.25" customHeight="1">
      <c r="A14" s="31"/>
      <c r="B14" s="469" t="s">
        <v>131</v>
      </c>
      <c r="C14" s="469"/>
      <c r="D14" s="160"/>
      <c r="E14" s="460">
        <v>61498866</v>
      </c>
      <c r="F14" s="460"/>
      <c r="G14" s="159"/>
      <c r="H14" s="161">
        <v>192.5</v>
      </c>
      <c r="I14" s="459">
        <v>62965683</v>
      </c>
      <c r="J14" s="459"/>
      <c r="K14" s="159"/>
      <c r="L14" s="161">
        <v>201.8</v>
      </c>
      <c r="M14" s="459">
        <v>58795432</v>
      </c>
      <c r="N14" s="459"/>
      <c r="O14" s="159"/>
      <c r="P14" s="161">
        <v>192.4</v>
      </c>
    </row>
    <row r="15" spans="1:16" ht="14.25" customHeight="1">
      <c r="A15" s="31"/>
      <c r="B15" s="466">
        <v>2</v>
      </c>
      <c r="C15" s="466"/>
      <c r="D15" s="69"/>
      <c r="E15" s="460">
        <v>67325238</v>
      </c>
      <c r="F15" s="460"/>
      <c r="G15" s="159"/>
      <c r="H15" s="161">
        <v>210.7</v>
      </c>
      <c r="I15" s="459">
        <v>67300119</v>
      </c>
      <c r="J15" s="459"/>
      <c r="K15" s="159"/>
      <c r="L15" s="161">
        <v>215.6</v>
      </c>
      <c r="M15" s="459">
        <v>64951160</v>
      </c>
      <c r="N15" s="459"/>
      <c r="O15" s="159"/>
      <c r="P15" s="161">
        <v>212.5</v>
      </c>
    </row>
    <row r="16" spans="1:16" ht="14.25" customHeight="1">
      <c r="A16" s="14"/>
      <c r="B16" s="466">
        <v>3</v>
      </c>
      <c r="C16" s="466"/>
      <c r="D16" s="69"/>
      <c r="E16" s="460">
        <v>72876383</v>
      </c>
      <c r="F16" s="460"/>
      <c r="G16" s="159"/>
      <c r="H16" s="161">
        <v>228.1</v>
      </c>
      <c r="I16" s="459">
        <v>73940122</v>
      </c>
      <c r="J16" s="459"/>
      <c r="K16" s="159"/>
      <c r="L16" s="161">
        <v>236.9</v>
      </c>
      <c r="M16" s="459">
        <v>68603779</v>
      </c>
      <c r="N16" s="459"/>
      <c r="O16" s="159"/>
      <c r="P16" s="161">
        <v>224.4</v>
      </c>
    </row>
    <row r="17" spans="1:16" ht="14.25" customHeight="1">
      <c r="A17" s="31"/>
      <c r="B17" s="466">
        <v>4</v>
      </c>
      <c r="C17" s="466"/>
      <c r="D17" s="69"/>
      <c r="E17" s="460">
        <v>78696932</v>
      </c>
      <c r="F17" s="460"/>
      <c r="G17" s="159"/>
      <c r="H17" s="161">
        <v>246.3</v>
      </c>
      <c r="I17" s="459">
        <v>79761742</v>
      </c>
      <c r="J17" s="459"/>
      <c r="K17" s="159"/>
      <c r="L17" s="161">
        <v>255.6</v>
      </c>
      <c r="M17" s="459">
        <v>74746368</v>
      </c>
      <c r="N17" s="459"/>
      <c r="O17" s="159"/>
      <c r="P17" s="161">
        <v>244.5</v>
      </c>
    </row>
    <row r="18" spans="1:16" ht="14.25" customHeight="1">
      <c r="A18" s="14"/>
      <c r="B18" s="466">
        <v>5</v>
      </c>
      <c r="C18" s="466"/>
      <c r="D18" s="69"/>
      <c r="E18" s="460">
        <v>85883284</v>
      </c>
      <c r="F18" s="460"/>
      <c r="G18" s="159"/>
      <c r="H18" s="161">
        <v>268.8</v>
      </c>
      <c r="I18" s="459">
        <v>86268362</v>
      </c>
      <c r="J18" s="459"/>
      <c r="K18" s="159"/>
      <c r="L18" s="161">
        <v>276.4</v>
      </c>
      <c r="M18" s="459">
        <v>83800627</v>
      </c>
      <c r="N18" s="459"/>
      <c r="O18" s="159"/>
      <c r="P18" s="161">
        <v>274.2</v>
      </c>
    </row>
    <row r="19" spans="1:16" ht="14.25" customHeight="1">
      <c r="A19" s="31"/>
      <c r="B19" s="466">
        <v>6</v>
      </c>
      <c r="C19" s="466"/>
      <c r="D19" s="69"/>
      <c r="E19" s="460">
        <v>85584785</v>
      </c>
      <c r="F19" s="460"/>
      <c r="G19" s="159"/>
      <c r="H19" s="161">
        <v>267.8</v>
      </c>
      <c r="I19" s="459">
        <v>85579109</v>
      </c>
      <c r="J19" s="459"/>
      <c r="K19" s="159"/>
      <c r="L19" s="161">
        <v>274.2</v>
      </c>
      <c r="M19" s="459">
        <v>83133694</v>
      </c>
      <c r="N19" s="459"/>
      <c r="O19" s="159"/>
      <c r="P19" s="161">
        <v>272</v>
      </c>
    </row>
    <row r="20" spans="1:16" ht="14.25" customHeight="1">
      <c r="A20" s="31"/>
      <c r="B20" s="466">
        <v>7</v>
      </c>
      <c r="C20" s="466"/>
      <c r="D20" s="69"/>
      <c r="E20" s="460">
        <v>69113876</v>
      </c>
      <c r="F20" s="460"/>
      <c r="G20" s="159"/>
      <c r="H20" s="161">
        <v>216.3</v>
      </c>
      <c r="I20" s="459">
        <v>69899232</v>
      </c>
      <c r="J20" s="459"/>
      <c r="K20" s="159"/>
      <c r="L20" s="161">
        <v>224</v>
      </c>
      <c r="M20" s="459">
        <v>66480750</v>
      </c>
      <c r="N20" s="459"/>
      <c r="O20" s="159"/>
      <c r="P20" s="161">
        <v>217.5</v>
      </c>
    </row>
    <row r="21" spans="1:16" ht="14.25" customHeight="1">
      <c r="A21" s="14"/>
      <c r="B21" s="466">
        <v>8</v>
      </c>
      <c r="C21" s="466"/>
      <c r="D21" s="69"/>
      <c r="E21" s="460">
        <v>75332181</v>
      </c>
      <c r="F21" s="460"/>
      <c r="G21" s="159"/>
      <c r="H21" s="161">
        <v>235.8</v>
      </c>
      <c r="I21" s="459">
        <v>76068358</v>
      </c>
      <c r="J21" s="459"/>
      <c r="K21" s="159"/>
      <c r="L21" s="161">
        <v>243.7</v>
      </c>
      <c r="M21" s="459">
        <v>72449621</v>
      </c>
      <c r="N21" s="459"/>
      <c r="O21" s="159"/>
      <c r="P21" s="161">
        <v>237</v>
      </c>
    </row>
    <row r="22" spans="1:16" ht="14.25" customHeight="1">
      <c r="A22" s="31"/>
      <c r="B22" s="466">
        <v>9</v>
      </c>
      <c r="C22" s="466"/>
      <c r="D22" s="163"/>
      <c r="E22" s="460">
        <v>77566794</v>
      </c>
      <c r="F22" s="460"/>
      <c r="G22" s="159"/>
      <c r="H22" s="161">
        <v>242.8</v>
      </c>
      <c r="I22" s="459">
        <v>77460197</v>
      </c>
      <c r="J22" s="459"/>
      <c r="K22" s="159"/>
      <c r="L22" s="161">
        <v>248.2</v>
      </c>
      <c r="M22" s="459">
        <v>74899019</v>
      </c>
      <c r="N22" s="459"/>
      <c r="O22" s="159"/>
      <c r="P22" s="161">
        <v>245</v>
      </c>
    </row>
    <row r="23" spans="1:16" ht="14.25" customHeight="1">
      <c r="A23" s="14"/>
      <c r="B23" s="466">
        <v>10</v>
      </c>
      <c r="C23" s="466"/>
      <c r="D23" s="69"/>
      <c r="E23" s="460">
        <v>81561916</v>
      </c>
      <c r="F23" s="460"/>
      <c r="G23" s="159"/>
      <c r="H23" s="161">
        <v>255.3</v>
      </c>
      <c r="I23" s="459">
        <v>81087963</v>
      </c>
      <c r="J23" s="459"/>
      <c r="K23" s="159"/>
      <c r="L23" s="161">
        <v>259.8</v>
      </c>
      <c r="M23" s="459">
        <v>76875144</v>
      </c>
      <c r="N23" s="459"/>
      <c r="O23" s="159"/>
      <c r="P23" s="161">
        <v>251.5</v>
      </c>
    </row>
    <row r="24" spans="1:16" ht="14.25" customHeight="1">
      <c r="A24" s="31"/>
      <c r="B24" s="466">
        <v>11</v>
      </c>
      <c r="C24" s="466"/>
      <c r="D24" s="69"/>
      <c r="E24" s="460">
        <v>91124641</v>
      </c>
      <c r="F24" s="460"/>
      <c r="G24" s="159"/>
      <c r="H24" s="161">
        <v>285.2</v>
      </c>
      <c r="I24" s="459">
        <v>89804499</v>
      </c>
      <c r="J24" s="459"/>
      <c r="K24" s="159"/>
      <c r="L24" s="161">
        <v>287.7</v>
      </c>
      <c r="M24" s="459">
        <v>87443452</v>
      </c>
      <c r="N24" s="459"/>
      <c r="O24" s="159"/>
      <c r="P24" s="161">
        <v>286.1</v>
      </c>
    </row>
    <row r="25" spans="1:16" ht="14.25" customHeight="1">
      <c r="A25" s="14"/>
      <c r="B25" s="466">
        <v>12</v>
      </c>
      <c r="C25" s="466"/>
      <c r="D25" s="69"/>
      <c r="E25" s="460">
        <v>75170509</v>
      </c>
      <c r="F25" s="460"/>
      <c r="G25" s="159"/>
      <c r="H25" s="161">
        <v>235.3</v>
      </c>
      <c r="I25" s="459">
        <v>74926047</v>
      </c>
      <c r="J25" s="459"/>
      <c r="K25" s="159"/>
      <c r="L25" s="161">
        <v>240.1</v>
      </c>
      <c r="M25" s="459">
        <v>72362077</v>
      </c>
      <c r="N25" s="459"/>
      <c r="O25" s="159"/>
      <c r="P25" s="161">
        <v>236.7</v>
      </c>
    </row>
    <row r="26" spans="1:16" ht="14.25" customHeight="1">
      <c r="A26" s="31"/>
      <c r="B26" s="466">
        <v>13</v>
      </c>
      <c r="C26" s="466"/>
      <c r="D26" s="69"/>
      <c r="E26" s="460">
        <v>70697011</v>
      </c>
      <c r="F26" s="460"/>
      <c r="G26" s="159"/>
      <c r="H26" s="161">
        <v>221.3</v>
      </c>
      <c r="I26" s="459">
        <v>71255926</v>
      </c>
      <c r="J26" s="459"/>
      <c r="K26" s="159"/>
      <c r="L26" s="161">
        <v>228.3</v>
      </c>
      <c r="M26" s="459">
        <v>67972752</v>
      </c>
      <c r="N26" s="459"/>
      <c r="O26" s="159"/>
      <c r="P26" s="161">
        <v>222.4</v>
      </c>
    </row>
    <row r="27" spans="1:16" ht="14.25" customHeight="1">
      <c r="A27" s="14"/>
      <c r="B27" s="466">
        <v>14</v>
      </c>
      <c r="C27" s="466"/>
      <c r="D27" s="69"/>
      <c r="E27" s="460">
        <v>63475149</v>
      </c>
      <c r="F27" s="460"/>
      <c r="G27" s="159"/>
      <c r="H27" s="161">
        <v>198.7</v>
      </c>
      <c r="I27" s="459">
        <v>63860975</v>
      </c>
      <c r="J27" s="459"/>
      <c r="K27" s="159"/>
      <c r="L27" s="161">
        <v>204.6</v>
      </c>
      <c r="M27" s="459">
        <v>61181588</v>
      </c>
      <c r="N27" s="459"/>
      <c r="O27" s="159"/>
      <c r="P27" s="161">
        <v>200.2</v>
      </c>
    </row>
    <row r="28" spans="1:16" ht="14.25" customHeight="1">
      <c r="A28" s="31"/>
      <c r="B28" s="466">
        <v>15</v>
      </c>
      <c r="C28" s="466"/>
      <c r="D28" s="69"/>
      <c r="E28" s="460">
        <v>64286218</v>
      </c>
      <c r="F28" s="460"/>
      <c r="G28" s="159"/>
      <c r="H28" s="161">
        <v>201.2</v>
      </c>
      <c r="I28" s="459">
        <v>65693764</v>
      </c>
      <c r="J28" s="459"/>
      <c r="K28" s="159"/>
      <c r="L28" s="161">
        <v>210.5</v>
      </c>
      <c r="M28" s="459">
        <v>61985732</v>
      </c>
      <c r="N28" s="459"/>
      <c r="O28" s="159"/>
      <c r="P28" s="161">
        <v>202.8</v>
      </c>
    </row>
    <row r="29" spans="1:16" ht="14.25" customHeight="1">
      <c r="A29" s="31"/>
      <c r="B29" s="466">
        <v>16</v>
      </c>
      <c r="C29" s="466"/>
      <c r="D29" s="69"/>
      <c r="E29" s="460">
        <v>72921175</v>
      </c>
      <c r="F29" s="460"/>
      <c r="G29" s="159"/>
      <c r="H29" s="164">
        <v>228.2</v>
      </c>
      <c r="I29" s="460">
        <v>73684464</v>
      </c>
      <c r="J29" s="460"/>
      <c r="K29" s="159"/>
      <c r="L29" s="164">
        <v>236.1</v>
      </c>
      <c r="M29" s="460">
        <v>70317200</v>
      </c>
      <c r="N29" s="460"/>
      <c r="O29" s="159"/>
      <c r="P29" s="164">
        <v>230.1</v>
      </c>
    </row>
    <row r="30" spans="1:16" ht="14.25" customHeight="1">
      <c r="A30" s="31"/>
      <c r="B30" s="466">
        <v>17</v>
      </c>
      <c r="C30" s="466"/>
      <c r="D30" s="69"/>
      <c r="E30" s="476">
        <v>70752556</v>
      </c>
      <c r="F30" s="460"/>
      <c r="G30" s="165"/>
      <c r="H30" s="22">
        <v>221.4</v>
      </c>
      <c r="I30" s="460">
        <v>71667233</v>
      </c>
      <c r="J30" s="460"/>
      <c r="K30" s="165"/>
      <c r="L30" s="22">
        <v>229.6</v>
      </c>
      <c r="M30" s="460">
        <v>68142069</v>
      </c>
      <c r="N30" s="460"/>
      <c r="O30" s="165"/>
      <c r="P30" s="22">
        <v>222.9</v>
      </c>
    </row>
    <row r="31" spans="1:16" ht="14.25" customHeight="1">
      <c r="A31" s="31"/>
      <c r="B31" s="466">
        <v>18</v>
      </c>
      <c r="C31" s="466"/>
      <c r="D31" s="31"/>
      <c r="E31" s="476">
        <v>85684895</v>
      </c>
      <c r="F31" s="460"/>
      <c r="G31" s="165"/>
      <c r="H31" s="22">
        <v>268.2</v>
      </c>
      <c r="I31" s="460">
        <v>86384713</v>
      </c>
      <c r="J31" s="460"/>
      <c r="K31" s="165"/>
      <c r="L31" s="22">
        <v>276.8</v>
      </c>
      <c r="M31" s="460">
        <v>83604541</v>
      </c>
      <c r="N31" s="460"/>
      <c r="O31" s="165"/>
      <c r="P31" s="22">
        <v>273.5</v>
      </c>
    </row>
    <row r="32" spans="1:16" ht="14.25" customHeight="1">
      <c r="A32" s="31"/>
      <c r="B32" s="466">
        <v>19</v>
      </c>
      <c r="C32" s="466"/>
      <c r="D32" s="31"/>
      <c r="E32" s="476">
        <v>72843302</v>
      </c>
      <c r="F32" s="460"/>
      <c r="G32" s="379"/>
      <c r="H32" s="164">
        <v>228</v>
      </c>
      <c r="I32" s="460">
        <v>73487429</v>
      </c>
      <c r="J32" s="460"/>
      <c r="K32" s="165"/>
      <c r="L32" s="22">
        <v>235.5</v>
      </c>
      <c r="M32" s="460">
        <v>70051715</v>
      </c>
      <c r="N32" s="460"/>
      <c r="O32" s="165"/>
      <c r="P32" s="22">
        <v>229.2</v>
      </c>
    </row>
    <row r="33" spans="1:16" ht="15" customHeight="1">
      <c r="A33" s="91"/>
      <c r="B33" s="478">
        <v>20</v>
      </c>
      <c r="C33" s="478"/>
      <c r="D33" s="78"/>
      <c r="E33" s="479">
        <v>75574121</v>
      </c>
      <c r="F33" s="477"/>
      <c r="G33" s="373"/>
      <c r="H33" s="414">
        <v>236.5</v>
      </c>
      <c r="I33" s="477">
        <v>75078711</v>
      </c>
      <c r="J33" s="477"/>
      <c r="K33" s="374"/>
      <c r="L33" s="426">
        <v>240.6</v>
      </c>
      <c r="M33" s="477">
        <v>68561460</v>
      </c>
      <c r="N33" s="477"/>
      <c r="O33" s="374"/>
      <c r="P33" s="426">
        <v>224.3</v>
      </c>
    </row>
    <row r="34" spans="1:13" ht="12" customHeight="1">
      <c r="A34" s="30" t="s">
        <v>132</v>
      </c>
      <c r="B34" s="30"/>
      <c r="C34" s="14"/>
      <c r="D34" s="31"/>
      <c r="E34" s="25"/>
      <c r="F34" s="19"/>
      <c r="I34" s="59"/>
      <c r="J34" s="13"/>
      <c r="K34" s="34"/>
      <c r="L34" s="61"/>
      <c r="M34" s="68"/>
    </row>
    <row r="35" spans="1:13" ht="15" customHeight="1">
      <c r="A35" s="30" t="s">
        <v>133</v>
      </c>
      <c r="B35" s="30"/>
      <c r="C35" s="31"/>
      <c r="D35" s="31"/>
      <c r="E35" s="19"/>
      <c r="F35" s="19"/>
      <c r="I35" s="59"/>
      <c r="J35" s="13"/>
      <c r="K35" s="34"/>
      <c r="L35" s="61"/>
      <c r="M35" s="68"/>
    </row>
    <row r="36" spans="1:16" ht="13.5">
      <c r="A36" s="431" t="s">
        <v>134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</row>
    <row r="37" spans="1:13" ht="13.5" customHeight="1" thickBot="1">
      <c r="A37" s="447" t="s">
        <v>223</v>
      </c>
      <c r="B37" s="447"/>
      <c r="C37" s="447"/>
      <c r="D37" s="166"/>
      <c r="E37" s="13"/>
      <c r="F37" s="13"/>
      <c r="G37" s="13"/>
      <c r="H37" s="13"/>
      <c r="I37" s="51"/>
      <c r="J37" s="13"/>
      <c r="K37" s="23"/>
      <c r="L37" s="60"/>
      <c r="M37" s="68"/>
    </row>
    <row r="38" spans="1:16" ht="15" customHeight="1">
      <c r="A38" s="9"/>
      <c r="B38" s="436" t="s">
        <v>135</v>
      </c>
      <c r="C38" s="436"/>
      <c r="D38" s="436"/>
      <c r="E38" s="436"/>
      <c r="F38" s="167"/>
      <c r="G38" s="457" t="s">
        <v>123</v>
      </c>
      <c r="H38" s="458"/>
      <c r="I38" s="458"/>
      <c r="J38" s="458"/>
      <c r="K38" s="458"/>
      <c r="L38" s="457" t="s">
        <v>14</v>
      </c>
      <c r="M38" s="458"/>
      <c r="N38" s="458"/>
      <c r="O38" s="458"/>
      <c r="P38" s="458"/>
    </row>
    <row r="39" spans="1:16" ht="14.25" customHeight="1">
      <c r="A39" s="18"/>
      <c r="B39" s="18"/>
      <c r="C39" s="13"/>
      <c r="D39" s="13"/>
      <c r="E39" s="19"/>
      <c r="F39" s="168"/>
      <c r="G39" s="169"/>
      <c r="H39" s="170"/>
      <c r="I39" s="171"/>
      <c r="J39" s="171"/>
      <c r="K39" s="172" t="s">
        <v>216</v>
      </c>
      <c r="L39" s="169"/>
      <c r="M39" s="170"/>
      <c r="N39" s="171"/>
      <c r="O39" s="171"/>
      <c r="P39" s="172" t="s">
        <v>216</v>
      </c>
    </row>
    <row r="40" spans="1:16" ht="14.25" customHeight="1">
      <c r="A40" s="20"/>
      <c r="B40" s="474" t="s">
        <v>136</v>
      </c>
      <c r="C40" s="474"/>
      <c r="D40" s="474"/>
      <c r="E40" s="474"/>
      <c r="F40" s="173"/>
      <c r="G40" s="174"/>
      <c r="H40" s="454">
        <f>H42+H43</f>
        <v>118187028</v>
      </c>
      <c r="I40" s="454"/>
      <c r="J40" s="454"/>
      <c r="K40" s="454"/>
      <c r="L40" s="174"/>
      <c r="M40" s="454">
        <f>M42+M43</f>
        <v>110127994</v>
      </c>
      <c r="N40" s="454"/>
      <c r="O40" s="454"/>
      <c r="P40" s="454"/>
    </row>
    <row r="41" spans="1:16" ht="7.5" customHeight="1">
      <c r="A41" s="14"/>
      <c r="B41" s="14"/>
      <c r="C41" s="14"/>
      <c r="D41" s="32"/>
      <c r="E41" s="136"/>
      <c r="F41" s="175"/>
      <c r="G41" s="59"/>
      <c r="H41" s="176"/>
      <c r="I41" s="177"/>
      <c r="J41" s="177"/>
      <c r="K41" s="177"/>
      <c r="L41" s="59"/>
      <c r="M41" s="176"/>
      <c r="N41" s="177"/>
      <c r="O41" s="177"/>
      <c r="P41" s="177"/>
    </row>
    <row r="42" spans="1:16" ht="14.25" customHeight="1">
      <c r="A42" s="84"/>
      <c r="B42" s="470" t="s">
        <v>217</v>
      </c>
      <c r="C42" s="470"/>
      <c r="D42" s="470"/>
      <c r="E42" s="470"/>
      <c r="F42" s="178"/>
      <c r="G42" s="56"/>
      <c r="H42" s="454">
        <f>I32</f>
        <v>73487429</v>
      </c>
      <c r="I42" s="454"/>
      <c r="J42" s="454"/>
      <c r="K42" s="454"/>
      <c r="L42" s="56"/>
      <c r="M42" s="454">
        <f>I33</f>
        <v>75078711</v>
      </c>
      <c r="N42" s="454"/>
      <c r="O42" s="454"/>
      <c r="P42" s="454"/>
    </row>
    <row r="43" spans="1:16" ht="14.25" customHeight="1">
      <c r="A43" s="14"/>
      <c r="B43" s="470" t="s">
        <v>218</v>
      </c>
      <c r="C43" s="470"/>
      <c r="D43" s="470"/>
      <c r="E43" s="470"/>
      <c r="F43" s="173"/>
      <c r="G43" s="56"/>
      <c r="H43" s="454">
        <f>H44+H45+H46</f>
        <v>44699599</v>
      </c>
      <c r="I43" s="454"/>
      <c r="J43" s="454"/>
      <c r="K43" s="454"/>
      <c r="L43" s="56"/>
      <c r="M43" s="454">
        <f>SUM(M44:P47)</f>
        <v>35049283</v>
      </c>
      <c r="N43" s="454"/>
      <c r="O43" s="454"/>
      <c r="P43" s="454"/>
    </row>
    <row r="44" spans="1:16" ht="14.25" customHeight="1">
      <c r="A44" s="84"/>
      <c r="B44" s="84"/>
      <c r="C44" s="475" t="s">
        <v>28</v>
      </c>
      <c r="D44" s="475"/>
      <c r="E44" s="475"/>
      <c r="F44" s="179"/>
      <c r="G44" s="59"/>
      <c r="H44" s="455">
        <v>19154176</v>
      </c>
      <c r="I44" s="455"/>
      <c r="J44" s="455"/>
      <c r="K44" s="455"/>
      <c r="L44" s="59"/>
      <c r="M44" s="455">
        <v>18321353</v>
      </c>
      <c r="N44" s="455"/>
      <c r="O44" s="455"/>
      <c r="P44" s="455"/>
    </row>
    <row r="45" spans="1:16" ht="14.25" customHeight="1">
      <c r="A45" s="84"/>
      <c r="B45" s="84"/>
      <c r="C45" s="475" t="s">
        <v>27</v>
      </c>
      <c r="D45" s="475"/>
      <c r="E45" s="475"/>
      <c r="F45" s="179"/>
      <c r="G45" s="59"/>
      <c r="H45" s="455">
        <v>14593694</v>
      </c>
      <c r="I45" s="455"/>
      <c r="J45" s="455"/>
      <c r="K45" s="455"/>
      <c r="L45" s="59"/>
      <c r="M45" s="455">
        <v>1702349</v>
      </c>
      <c r="N45" s="455"/>
      <c r="O45" s="455"/>
      <c r="P45" s="455"/>
    </row>
    <row r="46" spans="1:16" ht="14.25" customHeight="1">
      <c r="A46" s="84"/>
      <c r="B46" s="84"/>
      <c r="C46" s="475" t="s">
        <v>221</v>
      </c>
      <c r="D46" s="475"/>
      <c r="E46" s="475"/>
      <c r="F46" s="179"/>
      <c r="G46" s="24"/>
      <c r="H46" s="455">
        <v>10951729</v>
      </c>
      <c r="I46" s="455"/>
      <c r="J46" s="455"/>
      <c r="K46" s="455"/>
      <c r="L46" s="59"/>
      <c r="M46" s="455">
        <v>11276624</v>
      </c>
      <c r="N46" s="455"/>
      <c r="O46" s="455"/>
      <c r="P46" s="455"/>
    </row>
    <row r="47" spans="1:16" ht="14.25" customHeight="1">
      <c r="A47" s="180"/>
      <c r="B47" s="180"/>
      <c r="C47" s="471" t="s">
        <v>126</v>
      </c>
      <c r="D47" s="471"/>
      <c r="E47" s="471"/>
      <c r="F47" s="181"/>
      <c r="G47" s="92"/>
      <c r="H47" s="456" t="s">
        <v>150</v>
      </c>
      <c r="I47" s="456"/>
      <c r="J47" s="456"/>
      <c r="K47" s="456"/>
      <c r="L47" s="92"/>
      <c r="M47" s="456">
        <v>3748957</v>
      </c>
      <c r="N47" s="456"/>
      <c r="O47" s="456"/>
      <c r="P47" s="456"/>
    </row>
    <row r="48" spans="1:13" ht="12" customHeight="1">
      <c r="A48" s="84"/>
      <c r="B48" s="84"/>
      <c r="C48" s="14"/>
      <c r="D48" s="31"/>
      <c r="E48" s="136"/>
      <c r="F48" s="183"/>
      <c r="I48" s="24"/>
      <c r="J48" s="13"/>
      <c r="K48" s="73"/>
      <c r="L48" s="73"/>
      <c r="M48" s="68"/>
    </row>
    <row r="49" spans="1:13" ht="13.5" thickBot="1">
      <c r="A49" s="447" t="s">
        <v>274</v>
      </c>
      <c r="B49" s="447"/>
      <c r="C49" s="447"/>
      <c r="D49" s="31"/>
      <c r="E49" s="136"/>
      <c r="F49" s="183"/>
      <c r="I49" s="34"/>
      <c r="J49" s="13"/>
      <c r="K49" s="73"/>
      <c r="L49" s="73"/>
      <c r="M49" s="68"/>
    </row>
    <row r="50" spans="1:16" ht="15" customHeight="1">
      <c r="A50" s="9"/>
      <c r="B50" s="436" t="s">
        <v>135</v>
      </c>
      <c r="C50" s="436"/>
      <c r="D50" s="436"/>
      <c r="E50" s="436"/>
      <c r="F50" s="167"/>
      <c r="G50" s="457" t="s">
        <v>123</v>
      </c>
      <c r="H50" s="458"/>
      <c r="I50" s="458"/>
      <c r="J50" s="458"/>
      <c r="K50" s="458"/>
      <c r="L50" s="457" t="s">
        <v>14</v>
      </c>
      <c r="M50" s="458"/>
      <c r="N50" s="458"/>
      <c r="O50" s="458"/>
      <c r="P50" s="458"/>
    </row>
    <row r="51" spans="1:16" ht="14.25" customHeight="1">
      <c r="A51" s="18"/>
      <c r="B51" s="18"/>
      <c r="C51" s="13"/>
      <c r="D51" s="13"/>
      <c r="E51" s="19"/>
      <c r="F51" s="168"/>
      <c r="G51" s="169"/>
      <c r="H51" s="170"/>
      <c r="I51" s="171"/>
      <c r="J51" s="171"/>
      <c r="K51" s="172" t="s">
        <v>216</v>
      </c>
      <c r="L51" s="169"/>
      <c r="M51" s="170"/>
      <c r="N51" s="171"/>
      <c r="O51" s="171"/>
      <c r="P51" s="172" t="s">
        <v>216</v>
      </c>
    </row>
    <row r="52" spans="1:16" ht="14.25" customHeight="1">
      <c r="A52" s="20"/>
      <c r="B52" s="474" t="s">
        <v>137</v>
      </c>
      <c r="C52" s="474"/>
      <c r="D52" s="474"/>
      <c r="E52" s="474"/>
      <c r="F52" s="173"/>
      <c r="G52" s="59"/>
      <c r="H52" s="176"/>
      <c r="I52" s="454">
        <f>I54+I55</f>
        <v>113333116</v>
      </c>
      <c r="J52" s="454"/>
      <c r="K52" s="454"/>
      <c r="L52" s="59"/>
      <c r="M52" s="454">
        <f>M54+M55</f>
        <v>102326818</v>
      </c>
      <c r="N52" s="454"/>
      <c r="O52" s="454"/>
      <c r="P52" s="454"/>
    </row>
    <row r="53" spans="1:16" ht="7.5" customHeight="1">
      <c r="A53" s="14"/>
      <c r="B53" s="14"/>
      <c r="C53" s="14"/>
      <c r="D53" s="32"/>
      <c r="E53" s="136"/>
      <c r="F53" s="175"/>
      <c r="G53" s="59"/>
      <c r="H53" s="176"/>
      <c r="I53" s="177"/>
      <c r="J53" s="177"/>
      <c r="K53" s="177"/>
      <c r="L53" s="59"/>
      <c r="M53" s="176"/>
      <c r="N53" s="177"/>
      <c r="O53" s="177"/>
      <c r="P53" s="177"/>
    </row>
    <row r="54" spans="1:16" ht="14.25" customHeight="1">
      <c r="A54" s="84"/>
      <c r="B54" s="470" t="s">
        <v>217</v>
      </c>
      <c r="C54" s="470"/>
      <c r="D54" s="470"/>
      <c r="E54" s="470"/>
      <c r="F54" s="178"/>
      <c r="G54" s="56"/>
      <c r="H54" s="184"/>
      <c r="I54" s="454">
        <f>M32</f>
        <v>70051715</v>
      </c>
      <c r="J54" s="454"/>
      <c r="K54" s="454"/>
      <c r="L54" s="56"/>
      <c r="M54" s="454">
        <f>M33</f>
        <v>68561460</v>
      </c>
      <c r="N54" s="454"/>
      <c r="O54" s="454"/>
      <c r="P54" s="454"/>
    </row>
    <row r="55" spans="1:16" ht="14.25" customHeight="1">
      <c r="A55" s="14"/>
      <c r="B55" s="470" t="s">
        <v>218</v>
      </c>
      <c r="C55" s="470"/>
      <c r="D55" s="470"/>
      <c r="E55" s="470"/>
      <c r="F55" s="173"/>
      <c r="G55" s="56"/>
      <c r="H55" s="184"/>
      <c r="I55" s="454">
        <f>I56+I57+I58</f>
        <v>43281401</v>
      </c>
      <c r="J55" s="454"/>
      <c r="K55" s="454"/>
      <c r="L55" s="56"/>
      <c r="M55" s="454">
        <f>SUM(M56:P59)</f>
        <v>33765358</v>
      </c>
      <c r="N55" s="454"/>
      <c r="O55" s="454"/>
      <c r="P55" s="454"/>
    </row>
    <row r="56" spans="1:16" ht="14.25" customHeight="1">
      <c r="A56" s="84"/>
      <c r="B56" s="84"/>
      <c r="C56" s="475" t="s">
        <v>28</v>
      </c>
      <c r="D56" s="475"/>
      <c r="E56" s="475"/>
      <c r="F56" s="179"/>
      <c r="G56" s="59"/>
      <c r="H56" s="176"/>
      <c r="I56" s="455">
        <v>18036311</v>
      </c>
      <c r="J56" s="455"/>
      <c r="K56" s="455"/>
      <c r="L56" s="59"/>
      <c r="M56" s="455">
        <v>17892663</v>
      </c>
      <c r="N56" s="455"/>
      <c r="O56" s="455"/>
      <c r="P56" s="455"/>
    </row>
    <row r="57" spans="1:16" ht="14.25" customHeight="1">
      <c r="A57" s="84"/>
      <c r="B57" s="84"/>
      <c r="C57" s="475" t="s">
        <v>27</v>
      </c>
      <c r="D57" s="475"/>
      <c r="E57" s="475"/>
      <c r="F57" s="179"/>
      <c r="G57" s="59"/>
      <c r="H57" s="176"/>
      <c r="I57" s="455">
        <v>14537063</v>
      </c>
      <c r="J57" s="455"/>
      <c r="K57" s="455"/>
      <c r="L57" s="59"/>
      <c r="M57" s="455">
        <v>1478023</v>
      </c>
      <c r="N57" s="455"/>
      <c r="O57" s="455"/>
      <c r="P57" s="455"/>
    </row>
    <row r="58" spans="1:16" ht="14.25" customHeight="1">
      <c r="A58" s="84"/>
      <c r="B58" s="84"/>
      <c r="C58" s="475" t="s">
        <v>221</v>
      </c>
      <c r="D58" s="475"/>
      <c r="E58" s="475"/>
      <c r="F58" s="179"/>
      <c r="G58" s="24"/>
      <c r="H58" s="176"/>
      <c r="I58" s="455">
        <v>10708027</v>
      </c>
      <c r="J58" s="455"/>
      <c r="K58" s="455"/>
      <c r="L58" s="59"/>
      <c r="M58" s="455">
        <v>10915040</v>
      </c>
      <c r="N58" s="455"/>
      <c r="O58" s="455"/>
      <c r="P58" s="455"/>
    </row>
    <row r="59" spans="1:16" ht="14.25" customHeight="1">
      <c r="A59" s="180"/>
      <c r="B59" s="180"/>
      <c r="C59" s="471" t="s">
        <v>126</v>
      </c>
      <c r="D59" s="471"/>
      <c r="E59" s="471"/>
      <c r="F59" s="181"/>
      <c r="G59" s="92"/>
      <c r="H59" s="185"/>
      <c r="I59" s="472" t="s">
        <v>148</v>
      </c>
      <c r="J59" s="473"/>
      <c r="K59" s="473"/>
      <c r="L59" s="92"/>
      <c r="M59" s="456">
        <v>3479632</v>
      </c>
      <c r="N59" s="456"/>
      <c r="O59" s="456"/>
      <c r="P59" s="456"/>
    </row>
    <row r="60" spans="1:10" ht="15" customHeight="1">
      <c r="A60" s="30" t="s">
        <v>138</v>
      </c>
      <c r="B60" s="84"/>
      <c r="C60" s="14"/>
      <c r="D60" s="31"/>
      <c r="E60" s="136"/>
      <c r="F60" s="183"/>
      <c r="I60" s="23"/>
      <c r="J60" s="13"/>
    </row>
    <row r="61" spans="1:10" ht="9" customHeight="1">
      <c r="A61" s="14"/>
      <c r="B61" s="14"/>
      <c r="C61" s="14"/>
      <c r="D61" s="31"/>
      <c r="E61" s="136"/>
      <c r="F61" s="186"/>
      <c r="I61" s="23"/>
      <c r="J61" s="13"/>
    </row>
    <row r="62" spans="1:10" ht="12" customHeight="1">
      <c r="A62" s="84"/>
      <c r="B62" s="84"/>
      <c r="C62" s="14"/>
      <c r="D62" s="31"/>
      <c r="E62" s="136"/>
      <c r="F62" s="183"/>
      <c r="I62" s="34"/>
      <c r="J62" s="13"/>
    </row>
    <row r="63" spans="1:10" ht="12" customHeight="1">
      <c r="A63" s="31"/>
      <c r="B63" s="31"/>
      <c r="C63" s="14"/>
      <c r="D63" s="31"/>
      <c r="E63" s="34"/>
      <c r="F63" s="19"/>
      <c r="I63" s="19"/>
      <c r="J63" s="13"/>
    </row>
    <row r="64" spans="1:10" ht="12" customHeight="1">
      <c r="A64" s="31"/>
      <c r="B64" s="31"/>
      <c r="C64" s="14"/>
      <c r="D64" s="31"/>
      <c r="E64" s="34"/>
      <c r="F64" s="19"/>
      <c r="I64" s="18"/>
      <c r="J64" s="52"/>
    </row>
    <row r="65" spans="1:10" ht="12" customHeight="1">
      <c r="A65" s="31"/>
      <c r="B65" s="31"/>
      <c r="C65" s="14"/>
      <c r="D65" s="31"/>
      <c r="E65" s="25"/>
      <c r="F65" s="19"/>
      <c r="I65" s="34"/>
      <c r="J65" s="13"/>
    </row>
    <row r="66" spans="1:10" ht="12" customHeight="1">
      <c r="A66" s="31"/>
      <c r="B66" s="31"/>
      <c r="C66" s="14"/>
      <c r="D66" s="31"/>
      <c r="E66" s="25"/>
      <c r="F66" s="19"/>
      <c r="I66" s="34"/>
      <c r="J66" s="13"/>
    </row>
    <row r="67" spans="3:10" ht="12" customHeight="1">
      <c r="C67" s="14"/>
      <c r="D67" s="31"/>
      <c r="E67" s="25"/>
      <c r="F67" s="19"/>
      <c r="I67" s="25"/>
      <c r="J67" s="13"/>
    </row>
    <row r="68" spans="1:10" ht="12" customHeight="1">
      <c r="A68" s="31"/>
      <c r="B68" s="31"/>
      <c r="C68" s="31"/>
      <c r="D68" s="31"/>
      <c r="E68" s="19"/>
      <c r="F68" s="19"/>
      <c r="I68" s="23"/>
      <c r="J68" s="13"/>
    </row>
    <row r="69" spans="1:10" ht="12" customHeight="1">
      <c r="A69" s="14"/>
      <c r="B69" s="14"/>
      <c r="C69" s="14"/>
      <c r="D69" s="31"/>
      <c r="E69" s="25"/>
      <c r="F69" s="34"/>
      <c r="I69" s="36"/>
      <c r="J69" s="13"/>
    </row>
    <row r="70" spans="3:10" ht="12" customHeight="1">
      <c r="C70" s="14"/>
      <c r="D70" s="31"/>
      <c r="E70" s="25"/>
      <c r="F70" s="19"/>
      <c r="I70" s="34"/>
      <c r="J70" s="13"/>
    </row>
    <row r="71" spans="1:10" ht="12" customHeight="1">
      <c r="A71" s="31"/>
      <c r="B71" s="31"/>
      <c r="C71" s="31"/>
      <c r="D71" s="31"/>
      <c r="E71" s="19"/>
      <c r="F71" s="19"/>
      <c r="I71" s="25"/>
      <c r="J71" s="13"/>
    </row>
    <row r="72" spans="1:10" ht="12" customHeight="1">
      <c r="A72" s="14"/>
      <c r="B72" s="14"/>
      <c r="C72" s="14"/>
      <c r="D72" s="31"/>
      <c r="E72" s="25"/>
      <c r="F72" s="34"/>
      <c r="I72" s="34"/>
      <c r="J72" s="13"/>
    </row>
    <row r="73" spans="3:10" ht="12" customHeight="1">
      <c r="C73" s="14"/>
      <c r="D73" s="31"/>
      <c r="E73" s="25"/>
      <c r="F73" s="19"/>
      <c r="I73" s="25"/>
      <c r="J73" s="13"/>
    </row>
    <row r="74" spans="3:6" ht="12" customHeight="1">
      <c r="C74" s="14"/>
      <c r="D74" s="31"/>
      <c r="E74" s="34"/>
      <c r="F74" s="19"/>
    </row>
    <row r="75" spans="3:6" ht="13.5" customHeight="1">
      <c r="C75" s="14"/>
      <c r="D75" s="31"/>
      <c r="E75" s="25"/>
      <c r="F75" s="19"/>
    </row>
    <row r="76" spans="3:6" ht="13.5" customHeight="1">
      <c r="C76" s="14"/>
      <c r="D76" s="31"/>
      <c r="E76" s="25"/>
      <c r="F76" s="19"/>
    </row>
    <row r="77" spans="3:6" ht="13.5" customHeight="1">
      <c r="C77" s="14"/>
      <c r="D77" s="31"/>
      <c r="E77" s="24"/>
      <c r="F77" s="80"/>
    </row>
    <row r="78" spans="3:6" ht="13.5" customHeight="1">
      <c r="C78" s="14"/>
      <c r="D78" s="31"/>
      <c r="E78" s="24"/>
      <c r="F78" s="80"/>
    </row>
    <row r="79" spans="1:6" ht="11.25" customHeight="1">
      <c r="A79" s="31"/>
      <c r="B79" s="31"/>
      <c r="C79" s="31"/>
      <c r="D79" s="31"/>
      <c r="E79" s="80"/>
      <c r="F79" s="80"/>
    </row>
    <row r="80" spans="1:6" ht="11.25" customHeight="1">
      <c r="A80" s="14"/>
      <c r="B80" s="14"/>
      <c r="C80" s="14"/>
      <c r="D80" s="31"/>
      <c r="E80" s="24"/>
      <c r="F80" s="22"/>
    </row>
    <row r="81" spans="3:6" ht="11.25" customHeight="1">
      <c r="C81" s="14"/>
      <c r="D81" s="31"/>
      <c r="E81" s="24"/>
      <c r="F81" s="80"/>
    </row>
    <row r="82" spans="1:6" ht="11.25" customHeight="1">
      <c r="A82" s="31"/>
      <c r="B82" s="31"/>
      <c r="C82" s="31"/>
      <c r="D82" s="31"/>
      <c r="E82" s="22"/>
      <c r="F82" s="80"/>
    </row>
    <row r="83" spans="1:6" ht="11.25" customHeight="1">
      <c r="A83" s="14"/>
      <c r="B83" s="14"/>
      <c r="C83" s="14"/>
      <c r="D83" s="31"/>
      <c r="E83" s="24"/>
      <c r="F83" s="22"/>
    </row>
    <row r="84" spans="3:6" ht="11.25" customHeight="1">
      <c r="C84" s="14"/>
      <c r="D84" s="31"/>
      <c r="E84" s="24"/>
      <c r="F84" s="80"/>
    </row>
    <row r="85" spans="1:2" ht="11.25" customHeight="1">
      <c r="A85" s="187"/>
      <c r="B85" s="187"/>
    </row>
    <row r="86" spans="1:2" ht="11.25" customHeight="1">
      <c r="A86" s="187"/>
      <c r="B86" s="187"/>
    </row>
    <row r="87" ht="11.25" customHeight="1"/>
  </sheetData>
  <sheetProtection/>
  <mergeCells count="178">
    <mergeCell ref="M31:N31"/>
    <mergeCell ref="C45:E45"/>
    <mergeCell ref="C47:E47"/>
    <mergeCell ref="C46:E46"/>
    <mergeCell ref="B38:E38"/>
    <mergeCell ref="B40:E40"/>
    <mergeCell ref="H40:K40"/>
    <mergeCell ref="C56:E56"/>
    <mergeCell ref="B55:E55"/>
    <mergeCell ref="A37:C37"/>
    <mergeCell ref="H46:K46"/>
    <mergeCell ref="A49:C49"/>
    <mergeCell ref="B50:E50"/>
    <mergeCell ref="G50:K50"/>
    <mergeCell ref="M30:N30"/>
    <mergeCell ref="E30:F30"/>
    <mergeCell ref="I32:J32"/>
    <mergeCell ref="M32:N32"/>
    <mergeCell ref="E32:F32"/>
    <mergeCell ref="M33:N33"/>
    <mergeCell ref="E31:F31"/>
    <mergeCell ref="E33:F33"/>
    <mergeCell ref="I33:J33"/>
    <mergeCell ref="I31:J31"/>
    <mergeCell ref="I59:K59"/>
    <mergeCell ref="B52:E52"/>
    <mergeCell ref="B54:E54"/>
    <mergeCell ref="C58:E58"/>
    <mergeCell ref="I30:J30"/>
    <mergeCell ref="C44:E44"/>
    <mergeCell ref="B43:E43"/>
    <mergeCell ref="I58:K58"/>
    <mergeCell ref="B33:C33"/>
    <mergeCell ref="C57:E57"/>
    <mergeCell ref="H42:K42"/>
    <mergeCell ref="M40:P40"/>
    <mergeCell ref="M42:P42"/>
    <mergeCell ref="G38:K38"/>
    <mergeCell ref="C59:E59"/>
    <mergeCell ref="I52:K52"/>
    <mergeCell ref="I54:K54"/>
    <mergeCell ref="I55:K55"/>
    <mergeCell ref="I56:K56"/>
    <mergeCell ref="I57:K57"/>
    <mergeCell ref="B27:C27"/>
    <mergeCell ref="B28:C28"/>
    <mergeCell ref="B42:E42"/>
    <mergeCell ref="B29:C29"/>
    <mergeCell ref="B32:C32"/>
    <mergeCell ref="B30:C30"/>
    <mergeCell ref="B31:C31"/>
    <mergeCell ref="B21:C21"/>
    <mergeCell ref="B22:C22"/>
    <mergeCell ref="I27:J27"/>
    <mergeCell ref="A36:P36"/>
    <mergeCell ref="B23:C23"/>
    <mergeCell ref="B24:C24"/>
    <mergeCell ref="B25:C25"/>
    <mergeCell ref="B26:C26"/>
    <mergeCell ref="M26:N26"/>
    <mergeCell ref="M27:N27"/>
    <mergeCell ref="B15:C15"/>
    <mergeCell ref="B16:C16"/>
    <mergeCell ref="B17:C17"/>
    <mergeCell ref="B18:C18"/>
    <mergeCell ref="B19:C19"/>
    <mergeCell ref="B20:C20"/>
    <mergeCell ref="E3:F3"/>
    <mergeCell ref="G3:H3"/>
    <mergeCell ref="B7:C7"/>
    <mergeCell ref="B8:C8"/>
    <mergeCell ref="B9:C9"/>
    <mergeCell ref="B14:C14"/>
    <mergeCell ref="B10:C10"/>
    <mergeCell ref="B11:C11"/>
    <mergeCell ref="B12:C12"/>
    <mergeCell ref="B13:C13"/>
    <mergeCell ref="M24:N24"/>
    <mergeCell ref="M25:N25"/>
    <mergeCell ref="A1:P1"/>
    <mergeCell ref="B2:C3"/>
    <mergeCell ref="B5:C5"/>
    <mergeCell ref="B6:C6"/>
    <mergeCell ref="M5:N5"/>
    <mergeCell ref="M6:N6"/>
    <mergeCell ref="E2:H2"/>
    <mergeCell ref="I2:P2"/>
    <mergeCell ref="M18:N18"/>
    <mergeCell ref="M19:N19"/>
    <mergeCell ref="M20:N20"/>
    <mergeCell ref="M21:N21"/>
    <mergeCell ref="M22:N22"/>
    <mergeCell ref="M23:N23"/>
    <mergeCell ref="M9:N9"/>
    <mergeCell ref="M10:N10"/>
    <mergeCell ref="M16:N16"/>
    <mergeCell ref="M17:N17"/>
    <mergeCell ref="M11:N11"/>
    <mergeCell ref="M12:N12"/>
    <mergeCell ref="M13:N13"/>
    <mergeCell ref="M14:N14"/>
    <mergeCell ref="M15:N15"/>
    <mergeCell ref="I21:J21"/>
    <mergeCell ref="I22:J22"/>
    <mergeCell ref="I26:J26"/>
    <mergeCell ref="I17:J17"/>
    <mergeCell ref="I19:J19"/>
    <mergeCell ref="I20:J20"/>
    <mergeCell ref="I23:J23"/>
    <mergeCell ref="I24:J24"/>
    <mergeCell ref="I25:J25"/>
    <mergeCell ref="E21:F21"/>
    <mergeCell ref="E29:F29"/>
    <mergeCell ref="E22:F22"/>
    <mergeCell ref="E23:F23"/>
    <mergeCell ref="E24:F24"/>
    <mergeCell ref="E25:F25"/>
    <mergeCell ref="E26:F26"/>
    <mergeCell ref="E27:F27"/>
    <mergeCell ref="E28:F28"/>
    <mergeCell ref="E12:F12"/>
    <mergeCell ref="E13:F13"/>
    <mergeCell ref="E14:F14"/>
    <mergeCell ref="E15:F15"/>
    <mergeCell ref="E16:F16"/>
    <mergeCell ref="I12:J12"/>
    <mergeCell ref="I13:J13"/>
    <mergeCell ref="I14:J14"/>
    <mergeCell ref="I15:J15"/>
    <mergeCell ref="I16:J16"/>
    <mergeCell ref="O3:P3"/>
    <mergeCell ref="M7:N7"/>
    <mergeCell ref="M8:N8"/>
    <mergeCell ref="E4:F4"/>
    <mergeCell ref="E5:F5"/>
    <mergeCell ref="E6:F6"/>
    <mergeCell ref="I5:J5"/>
    <mergeCell ref="I6:J6"/>
    <mergeCell ref="E7:F7"/>
    <mergeCell ref="E8:F8"/>
    <mergeCell ref="E19:F19"/>
    <mergeCell ref="E20:F20"/>
    <mergeCell ref="I3:J3"/>
    <mergeCell ref="K3:L3"/>
    <mergeCell ref="M3:N3"/>
    <mergeCell ref="I7:J7"/>
    <mergeCell ref="I8:J8"/>
    <mergeCell ref="E17:F17"/>
    <mergeCell ref="E18:F18"/>
    <mergeCell ref="I18:J18"/>
    <mergeCell ref="E9:F9"/>
    <mergeCell ref="E10:F10"/>
    <mergeCell ref="E11:F11"/>
    <mergeCell ref="I9:J9"/>
    <mergeCell ref="I10:J10"/>
    <mergeCell ref="I11:J11"/>
    <mergeCell ref="M52:P52"/>
    <mergeCell ref="I28:J28"/>
    <mergeCell ref="M29:N29"/>
    <mergeCell ref="I29:J29"/>
    <mergeCell ref="L38:P38"/>
    <mergeCell ref="H44:K44"/>
    <mergeCell ref="H43:K43"/>
    <mergeCell ref="H45:K45"/>
    <mergeCell ref="M28:N28"/>
    <mergeCell ref="H47:K47"/>
    <mergeCell ref="M47:P47"/>
    <mergeCell ref="M43:P43"/>
    <mergeCell ref="M44:P44"/>
    <mergeCell ref="M45:P45"/>
    <mergeCell ref="L50:P50"/>
    <mergeCell ref="M46:P46"/>
    <mergeCell ref="M54:P54"/>
    <mergeCell ref="M57:P57"/>
    <mergeCell ref="M58:P58"/>
    <mergeCell ref="M59:P59"/>
    <mergeCell ref="M55:P55"/>
    <mergeCell ref="M56:P56"/>
  </mergeCells>
  <printOptions/>
  <pageMargins left="0.7874015748031497" right="0" top="0.7874015748031497" bottom="0.1968503937007874" header="0.3937007874015748" footer="0.1968503937007874"/>
  <pageSetup firstPageNumber="113" useFirstPageNumber="1" horizontalDpi="600" verticalDpi="600" orientation="portrait" paperSize="9" r:id="rId2"/>
  <headerFooter alignWithMargins="0">
    <oddHeader xml:space="preserve">&amp;R&amp;"ＭＳ 明朝,標準"&amp;8財政・税務　&amp;P 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selection activeCell="J15" sqref="J15"/>
    </sheetView>
  </sheetViews>
  <sheetFormatPr defaultColWidth="15.625" defaultRowHeight="13.5"/>
  <cols>
    <col min="1" max="1" width="0.875" style="8" customWidth="1"/>
    <col min="2" max="2" width="5.625" style="8" customWidth="1"/>
    <col min="3" max="3" width="23.125" style="8" customWidth="1"/>
    <col min="4" max="4" width="0.875" style="8" customWidth="1"/>
    <col min="5" max="5" width="17.375" style="8" customWidth="1"/>
    <col min="6" max="6" width="11.625" style="8" customWidth="1"/>
    <col min="7" max="7" width="17.375" style="8" customWidth="1"/>
    <col min="8" max="8" width="11.625" style="8" customWidth="1"/>
    <col min="9" max="9" width="8.50390625" style="189" bestFit="1" customWidth="1"/>
    <col min="10" max="11" width="10.625" style="8" customWidth="1"/>
    <col min="12" max="12" width="7.375" style="8" customWidth="1"/>
    <col min="13" max="13" width="9.375" style="8" customWidth="1"/>
    <col min="14" max="14" width="8.375" style="8" customWidth="1"/>
    <col min="15" max="15" width="4.125" style="8" customWidth="1"/>
    <col min="16" max="16" width="18.25390625" style="8" customWidth="1"/>
    <col min="17" max="17" width="13.875" style="8" customWidth="1"/>
    <col min="18" max="16384" width="15.625" style="8" customWidth="1"/>
  </cols>
  <sheetData>
    <row r="1" spans="1:15" ht="13.5">
      <c r="A1" s="431" t="s">
        <v>156</v>
      </c>
      <c r="B1" s="431"/>
      <c r="C1" s="431"/>
      <c r="D1" s="431"/>
      <c r="E1" s="431"/>
      <c r="F1" s="431"/>
      <c r="G1" s="431"/>
      <c r="H1" s="431"/>
      <c r="I1" s="188"/>
      <c r="J1" s="3"/>
      <c r="K1" s="3"/>
      <c r="L1" s="3"/>
      <c r="M1" s="3"/>
      <c r="N1" s="3"/>
      <c r="O1" s="3"/>
    </row>
    <row r="2" spans="1:1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6" ht="13.5" customHeight="1" thickBot="1">
      <c r="A3" s="79" t="s">
        <v>274</v>
      </c>
      <c r="B3" s="79" t="s">
        <v>223</v>
      </c>
      <c r="P3" s="19"/>
    </row>
    <row r="4" spans="1:16" ht="15" customHeight="1">
      <c r="A4" s="41"/>
      <c r="B4" s="436" t="s">
        <v>224</v>
      </c>
      <c r="C4" s="436"/>
      <c r="D4" s="42"/>
      <c r="E4" s="438" t="s">
        <v>123</v>
      </c>
      <c r="F4" s="439"/>
      <c r="G4" s="438" t="s">
        <v>14</v>
      </c>
      <c r="H4" s="439"/>
      <c r="I4" s="190"/>
      <c r="J4" s="13"/>
      <c r="K4" s="13"/>
      <c r="L4" s="49"/>
      <c r="M4" s="13"/>
      <c r="N4" s="13"/>
      <c r="O4" s="49"/>
      <c r="P4" s="19"/>
    </row>
    <row r="5" spans="1:16" ht="15" customHeight="1">
      <c r="A5" s="43"/>
      <c r="B5" s="44" t="s">
        <v>225</v>
      </c>
      <c r="C5" s="45" t="s">
        <v>226</v>
      </c>
      <c r="D5" s="46"/>
      <c r="E5" s="47" t="s">
        <v>139</v>
      </c>
      <c r="F5" s="48" t="s">
        <v>228</v>
      </c>
      <c r="G5" s="47" t="s">
        <v>139</v>
      </c>
      <c r="H5" s="48" t="s">
        <v>228</v>
      </c>
      <c r="I5" s="190"/>
      <c r="J5" s="13"/>
      <c r="K5" s="13"/>
      <c r="L5" s="49"/>
      <c r="M5" s="13"/>
      <c r="N5" s="13"/>
      <c r="O5" s="49"/>
      <c r="P5" s="53"/>
    </row>
    <row r="6" spans="1:16" ht="12.75" customHeight="1">
      <c r="A6" s="18"/>
      <c r="B6" s="191"/>
      <c r="C6" s="192"/>
      <c r="D6" s="193"/>
      <c r="E6" s="17" t="s">
        <v>216</v>
      </c>
      <c r="F6" s="17" t="s">
        <v>229</v>
      </c>
      <c r="G6" s="17" t="s">
        <v>216</v>
      </c>
      <c r="H6" s="17" t="s">
        <v>229</v>
      </c>
      <c r="I6" s="194"/>
      <c r="J6" s="19"/>
      <c r="K6" s="19"/>
      <c r="L6" s="51"/>
      <c r="M6" s="52"/>
      <c r="N6" s="13"/>
      <c r="O6" s="49"/>
      <c r="P6" s="53"/>
    </row>
    <row r="7" spans="1:16" ht="12.75" customHeight="1">
      <c r="A7" s="54"/>
      <c r="C7" s="32" t="s">
        <v>140</v>
      </c>
      <c r="D7" s="69"/>
      <c r="E7" s="18">
        <f>E8+E13+E15+E17+E19+E21+E24+E26+E30+E32+E34+E36+E39+E43+E47+E50+E52+E54+E61</f>
        <v>73487429</v>
      </c>
      <c r="F7" s="195">
        <v>100</v>
      </c>
      <c r="G7" s="18">
        <f>G8+G13+G15+G17+G19+G21+G24+G26+G30+G32+G34+G36+G39+G43+G47+G50+G52+G54+G61+G63</f>
        <v>75078711</v>
      </c>
      <c r="H7" s="195">
        <f>SUM(H8:H64)</f>
        <v>100</v>
      </c>
      <c r="J7" s="18"/>
      <c r="K7" s="18"/>
      <c r="L7" s="56"/>
      <c r="M7" s="13"/>
      <c r="N7" s="20"/>
      <c r="O7" s="57"/>
      <c r="P7" s="53"/>
    </row>
    <row r="8" spans="1:16" ht="12.75" customHeight="1">
      <c r="A8" s="21"/>
      <c r="B8" s="443" t="s">
        <v>230</v>
      </c>
      <c r="C8" s="443"/>
      <c r="D8" s="71"/>
      <c r="E8" s="18">
        <f>SUM(E9:E12)</f>
        <v>28246461</v>
      </c>
      <c r="F8" s="195">
        <v>38.4</v>
      </c>
      <c r="G8" s="18">
        <f>SUM(G9:G12)</f>
        <v>28845372</v>
      </c>
      <c r="H8" s="195">
        <v>38.4</v>
      </c>
      <c r="J8" s="19"/>
      <c r="K8" s="19"/>
      <c r="L8" s="51"/>
      <c r="M8" s="52"/>
      <c r="N8" s="19"/>
      <c r="O8" s="51"/>
      <c r="P8" s="53"/>
    </row>
    <row r="9" spans="1:16" ht="12.75" customHeight="1">
      <c r="A9" s="23"/>
      <c r="C9" s="14" t="s">
        <v>231</v>
      </c>
      <c r="D9" s="69"/>
      <c r="E9" s="25">
        <v>26862141</v>
      </c>
      <c r="F9" s="196"/>
      <c r="G9" s="25">
        <v>27623561</v>
      </c>
      <c r="H9" s="196"/>
      <c r="J9" s="18"/>
      <c r="K9" s="18"/>
      <c r="L9" s="56"/>
      <c r="M9" s="13"/>
      <c r="N9" s="20"/>
      <c r="O9" s="57"/>
      <c r="P9" s="53"/>
    </row>
    <row r="10" spans="1:16" ht="12.75" customHeight="1">
      <c r="A10" s="19"/>
      <c r="C10" s="14" t="s">
        <v>232</v>
      </c>
      <c r="D10" s="69"/>
      <c r="E10" s="25">
        <v>47973</v>
      </c>
      <c r="F10" s="196"/>
      <c r="G10" s="25">
        <v>47115</v>
      </c>
      <c r="H10" s="196"/>
      <c r="J10" s="19"/>
      <c r="K10" s="19"/>
      <c r="L10" s="51"/>
      <c r="M10" s="13"/>
      <c r="N10" s="19"/>
      <c r="O10" s="51"/>
      <c r="P10" s="53"/>
    </row>
    <row r="11" spans="1:16" ht="12.75" customHeight="1">
      <c r="A11" s="21"/>
      <c r="C11" s="14" t="s">
        <v>233</v>
      </c>
      <c r="D11" s="69"/>
      <c r="E11" s="25">
        <v>1277143</v>
      </c>
      <c r="F11" s="196"/>
      <c r="G11" s="25">
        <v>1120219</v>
      </c>
      <c r="H11" s="196"/>
      <c r="J11" s="25"/>
      <c r="K11" s="25"/>
      <c r="L11" s="59"/>
      <c r="M11" s="52"/>
      <c r="N11" s="23"/>
      <c r="O11" s="60"/>
      <c r="P11" s="53"/>
    </row>
    <row r="12" spans="1:16" ht="12.75" customHeight="1">
      <c r="A12" s="23"/>
      <c r="C12" s="14" t="s">
        <v>234</v>
      </c>
      <c r="D12" s="69"/>
      <c r="E12" s="25">
        <v>59204</v>
      </c>
      <c r="F12" s="196"/>
      <c r="G12" s="25">
        <v>54477</v>
      </c>
      <c r="H12" s="196"/>
      <c r="J12" s="19"/>
      <c r="K12" s="19"/>
      <c r="L12" s="51"/>
      <c r="M12" s="13"/>
      <c r="N12" s="34"/>
      <c r="O12" s="61"/>
      <c r="P12" s="53"/>
    </row>
    <row r="13" spans="1:17" ht="12.75" customHeight="1">
      <c r="A13" s="19"/>
      <c r="B13" s="443" t="s">
        <v>235</v>
      </c>
      <c r="C13" s="443"/>
      <c r="D13" s="71"/>
      <c r="E13" s="18">
        <f>SUM(E14)</f>
        <v>647256</v>
      </c>
      <c r="F13" s="195">
        <v>0.9</v>
      </c>
      <c r="G13" s="18">
        <f>SUM(G14)</f>
        <v>525940</v>
      </c>
      <c r="H13" s="195">
        <v>0.7</v>
      </c>
      <c r="J13" s="25"/>
      <c r="K13" s="25"/>
      <c r="L13" s="59"/>
      <c r="M13" s="13"/>
      <c r="N13" s="19"/>
      <c r="O13" s="51"/>
      <c r="P13" s="62"/>
      <c r="Q13" s="63"/>
    </row>
    <row r="14" spans="1:17" ht="12.75" customHeight="1">
      <c r="A14" s="21"/>
      <c r="C14" s="14" t="s">
        <v>235</v>
      </c>
      <c r="D14" s="69"/>
      <c r="E14" s="25">
        <v>647256</v>
      </c>
      <c r="F14" s="196"/>
      <c r="G14" s="25">
        <v>525940</v>
      </c>
      <c r="H14" s="196"/>
      <c r="J14" s="19"/>
      <c r="K14" s="19"/>
      <c r="L14" s="51"/>
      <c r="M14" s="52"/>
      <c r="N14" s="23"/>
      <c r="O14" s="60"/>
      <c r="P14" s="62"/>
      <c r="Q14" s="63"/>
    </row>
    <row r="15" spans="1:17" ht="12.75" customHeight="1">
      <c r="A15" s="23"/>
      <c r="B15" s="443" t="s">
        <v>236</v>
      </c>
      <c r="C15" s="443"/>
      <c r="D15" s="71"/>
      <c r="E15" s="18">
        <f>SUM(E16)</f>
        <v>318833</v>
      </c>
      <c r="F15" s="195">
        <v>0.5</v>
      </c>
      <c r="G15" s="18">
        <f>SUM(G16)</f>
        <v>153281</v>
      </c>
      <c r="H15" s="195">
        <v>0.2</v>
      </c>
      <c r="J15" s="25"/>
      <c r="K15" s="25"/>
      <c r="L15" s="59"/>
      <c r="M15" s="13"/>
      <c r="N15" s="19"/>
      <c r="O15" s="51"/>
      <c r="P15" s="65"/>
      <c r="Q15" s="63"/>
    </row>
    <row r="16" spans="1:17" ht="12.75" customHeight="1">
      <c r="A16" s="23"/>
      <c r="C16" s="14" t="s">
        <v>236</v>
      </c>
      <c r="D16" s="69"/>
      <c r="E16" s="25">
        <v>318833</v>
      </c>
      <c r="F16" s="370"/>
      <c r="G16" s="25">
        <v>153281</v>
      </c>
      <c r="H16" s="370"/>
      <c r="J16" s="19"/>
      <c r="K16" s="19"/>
      <c r="L16" s="51"/>
      <c r="M16" s="13"/>
      <c r="N16" s="23"/>
      <c r="O16" s="60"/>
      <c r="P16" s="65"/>
      <c r="Q16" s="63"/>
    </row>
    <row r="17" spans="1:15" ht="12.75" customHeight="1">
      <c r="A17" s="19"/>
      <c r="B17" s="443" t="s">
        <v>237</v>
      </c>
      <c r="C17" s="443"/>
      <c r="D17" s="71"/>
      <c r="E17" s="184">
        <f>SUM(E18)</f>
        <v>222537</v>
      </c>
      <c r="F17" s="195">
        <v>0.3</v>
      </c>
      <c r="G17" s="184">
        <f>SUM(G18)</f>
        <v>53591</v>
      </c>
      <c r="H17" s="195">
        <v>0.1</v>
      </c>
      <c r="J17" s="25"/>
      <c r="K17" s="25"/>
      <c r="L17" s="59"/>
      <c r="M17" s="13"/>
      <c r="N17" s="23"/>
      <c r="O17" s="60"/>
    </row>
    <row r="18" spans="1:16" ht="12.75" customHeight="1">
      <c r="A18" s="19"/>
      <c r="C18" s="14" t="s">
        <v>237</v>
      </c>
      <c r="D18" s="69"/>
      <c r="E18" s="176">
        <v>222537</v>
      </c>
      <c r="F18" s="196"/>
      <c r="G18" s="176">
        <v>53591</v>
      </c>
      <c r="H18" s="196"/>
      <c r="J18" s="25"/>
      <c r="K18" s="25"/>
      <c r="L18" s="59"/>
      <c r="M18" s="52"/>
      <c r="N18" s="23"/>
      <c r="O18" s="60"/>
      <c r="P18" s="66"/>
    </row>
    <row r="19" spans="1:16" ht="12.75" customHeight="1">
      <c r="A19" s="19"/>
      <c r="B19" s="443" t="s">
        <v>238</v>
      </c>
      <c r="C19" s="443"/>
      <c r="D19" s="71"/>
      <c r="E19" s="18">
        <f>SUM(E20)</f>
        <v>373614</v>
      </c>
      <c r="F19" s="195">
        <v>0.5</v>
      </c>
      <c r="G19" s="18">
        <f>SUM(G20)</f>
        <v>341665</v>
      </c>
      <c r="H19" s="195">
        <v>0.4</v>
      </c>
      <c r="J19" s="25"/>
      <c r="K19" s="25"/>
      <c r="L19" s="59"/>
      <c r="M19" s="13"/>
      <c r="N19" s="23"/>
      <c r="O19" s="60"/>
      <c r="P19" s="13"/>
    </row>
    <row r="20" spans="1:16" ht="12.75" customHeight="1">
      <c r="A20" s="19"/>
      <c r="C20" s="14" t="s">
        <v>238</v>
      </c>
      <c r="D20" s="69"/>
      <c r="E20" s="25">
        <v>373614</v>
      </c>
      <c r="F20" s="196"/>
      <c r="G20" s="25">
        <v>341665</v>
      </c>
      <c r="H20" s="196"/>
      <c r="J20" s="25"/>
      <c r="K20" s="25"/>
      <c r="L20" s="59"/>
      <c r="M20" s="13"/>
      <c r="N20" s="20"/>
      <c r="O20" s="57"/>
      <c r="P20" s="19"/>
    </row>
    <row r="21" spans="1:16" ht="12.75" customHeight="1">
      <c r="A21" s="37"/>
      <c r="B21" s="443" t="s">
        <v>239</v>
      </c>
      <c r="C21" s="443"/>
      <c r="D21" s="71"/>
      <c r="E21" s="18">
        <f>SUM(E22:E23)</f>
        <v>357622</v>
      </c>
      <c r="F21" s="195">
        <v>0.5</v>
      </c>
      <c r="G21" s="18">
        <f>SUM(G22:G23)</f>
        <v>343405</v>
      </c>
      <c r="H21" s="195">
        <v>0.4</v>
      </c>
      <c r="J21" s="18"/>
      <c r="K21" s="18"/>
      <c r="L21" s="56"/>
      <c r="M21" s="13"/>
      <c r="N21" s="19"/>
      <c r="O21" s="51"/>
      <c r="P21" s="68"/>
    </row>
    <row r="22" spans="1:16" ht="12.75" customHeight="1">
      <c r="A22" s="23"/>
      <c r="C22" s="14" t="s">
        <v>141</v>
      </c>
      <c r="D22" s="69"/>
      <c r="E22" s="25">
        <v>91825</v>
      </c>
      <c r="F22" s="196"/>
      <c r="G22" s="25">
        <v>83513</v>
      </c>
      <c r="H22" s="196"/>
      <c r="J22" s="19"/>
      <c r="K22" s="19"/>
      <c r="L22" s="51"/>
      <c r="M22" s="13"/>
      <c r="N22" s="23"/>
      <c r="O22" s="60"/>
      <c r="P22" s="68"/>
    </row>
    <row r="23" spans="1:16" ht="12.75" customHeight="1">
      <c r="A23" s="23"/>
      <c r="C23" s="14" t="s">
        <v>142</v>
      </c>
      <c r="D23" s="69"/>
      <c r="E23" s="25">
        <v>265797</v>
      </c>
      <c r="F23" s="196"/>
      <c r="G23" s="25">
        <v>259892</v>
      </c>
      <c r="H23" s="196"/>
      <c r="J23" s="25"/>
      <c r="K23" s="25"/>
      <c r="L23" s="59"/>
      <c r="M23" s="13"/>
      <c r="N23" s="23"/>
      <c r="O23" s="60"/>
      <c r="P23" s="68"/>
    </row>
    <row r="24" spans="1:16" ht="12.75" customHeight="1">
      <c r="A24" s="34"/>
      <c r="B24" s="443" t="s">
        <v>240</v>
      </c>
      <c r="C24" s="443"/>
      <c r="D24" s="71"/>
      <c r="E24" s="18">
        <f>SUM(E25)</f>
        <v>3431076</v>
      </c>
      <c r="F24" s="195">
        <v>4.7</v>
      </c>
      <c r="G24" s="18">
        <f>SUM(G25)</f>
        <v>3239052</v>
      </c>
      <c r="H24" s="195">
        <v>4.3</v>
      </c>
      <c r="J24" s="25"/>
      <c r="K24" s="25"/>
      <c r="L24" s="59"/>
      <c r="M24" s="52"/>
      <c r="N24" s="23"/>
      <c r="O24" s="60"/>
      <c r="P24" s="68"/>
    </row>
    <row r="25" spans="1:16" ht="12.75" customHeight="1">
      <c r="A25" s="19"/>
      <c r="C25" s="14" t="s">
        <v>240</v>
      </c>
      <c r="D25" s="69"/>
      <c r="E25" s="25">
        <v>3431076</v>
      </c>
      <c r="F25" s="196"/>
      <c r="G25" s="25">
        <v>3239052</v>
      </c>
      <c r="H25" s="196"/>
      <c r="J25" s="25"/>
      <c r="K25" s="25"/>
      <c r="L25" s="59"/>
      <c r="M25" s="13"/>
      <c r="N25" s="23"/>
      <c r="O25" s="60"/>
      <c r="P25" s="68"/>
    </row>
    <row r="26" spans="1:16" ht="12.75" customHeight="1">
      <c r="A26" s="37"/>
      <c r="B26" s="443" t="s">
        <v>241</v>
      </c>
      <c r="C26" s="443"/>
      <c r="D26" s="71"/>
      <c r="E26" s="18">
        <f>SUM(E27:E29)</f>
        <v>440195</v>
      </c>
      <c r="F26" s="195">
        <v>0.6</v>
      </c>
      <c r="G26" s="18">
        <f>SUM(G27:G29)</f>
        <v>490646</v>
      </c>
      <c r="H26" s="195">
        <v>0.6</v>
      </c>
      <c r="J26" s="25"/>
      <c r="K26" s="25"/>
      <c r="L26" s="59"/>
      <c r="M26" s="13"/>
      <c r="N26" s="23"/>
      <c r="O26" s="60"/>
      <c r="P26" s="68"/>
    </row>
    <row r="27" spans="1:16" ht="12.75" customHeight="1">
      <c r="A27" s="37"/>
      <c r="B27" s="32"/>
      <c r="C27" s="14" t="s">
        <v>241</v>
      </c>
      <c r="D27" s="71"/>
      <c r="E27" s="25">
        <v>32181</v>
      </c>
      <c r="F27" s="195"/>
      <c r="G27" s="25">
        <v>70285</v>
      </c>
      <c r="H27" s="195"/>
      <c r="J27" s="25"/>
      <c r="K27" s="25"/>
      <c r="L27" s="59"/>
      <c r="M27" s="13"/>
      <c r="N27" s="23"/>
      <c r="O27" s="60"/>
      <c r="P27" s="68"/>
    </row>
    <row r="28" spans="1:16" ht="12.75" customHeight="1">
      <c r="A28" s="34"/>
      <c r="C28" s="14" t="s">
        <v>1</v>
      </c>
      <c r="D28" s="427"/>
      <c r="E28" s="25">
        <v>408014</v>
      </c>
      <c r="F28" s="196"/>
      <c r="G28" s="25">
        <v>408014</v>
      </c>
      <c r="H28" s="196"/>
      <c r="J28" s="25"/>
      <c r="K28" s="25"/>
      <c r="L28" s="59"/>
      <c r="M28" s="13"/>
      <c r="N28" s="19"/>
      <c r="O28" s="51"/>
      <c r="P28" s="68"/>
    </row>
    <row r="29" spans="1:16" ht="12.75" customHeight="1">
      <c r="A29" s="34"/>
      <c r="C29" s="14" t="s">
        <v>377</v>
      </c>
      <c r="D29" s="427"/>
      <c r="E29" s="368" t="s">
        <v>9</v>
      </c>
      <c r="F29" s="196"/>
      <c r="G29" s="25">
        <v>12347</v>
      </c>
      <c r="H29" s="196"/>
      <c r="J29" s="25"/>
      <c r="K29" s="25"/>
      <c r="L29" s="59"/>
      <c r="M29" s="13"/>
      <c r="N29" s="19"/>
      <c r="O29" s="51"/>
      <c r="P29" s="68"/>
    </row>
    <row r="30" spans="1:16" ht="12.75" customHeight="1">
      <c r="A30" s="34"/>
      <c r="B30" s="443" t="s">
        <v>242</v>
      </c>
      <c r="C30" s="443"/>
      <c r="D30" s="71"/>
      <c r="E30" s="18">
        <f>SUM(E31)</f>
        <v>21924583</v>
      </c>
      <c r="F30" s="195">
        <v>29.8</v>
      </c>
      <c r="G30" s="18">
        <f>SUM(G31)</f>
        <v>21139072</v>
      </c>
      <c r="H30" s="195">
        <v>28.2</v>
      </c>
      <c r="J30" s="19"/>
      <c r="K30" s="19"/>
      <c r="L30" s="51"/>
      <c r="M30" s="13"/>
      <c r="N30" s="23"/>
      <c r="O30" s="60"/>
      <c r="P30" s="68"/>
    </row>
    <row r="31" spans="1:16" ht="12.75" customHeight="1">
      <c r="A31" s="34"/>
      <c r="C31" s="14" t="s">
        <v>243</v>
      </c>
      <c r="D31" s="69"/>
      <c r="E31" s="25">
        <v>21924583</v>
      </c>
      <c r="F31" s="196"/>
      <c r="G31" s="25">
        <v>21139072</v>
      </c>
      <c r="H31" s="196"/>
      <c r="J31" s="25"/>
      <c r="K31" s="25"/>
      <c r="L31" s="59"/>
      <c r="M31" s="52"/>
      <c r="N31" s="23"/>
      <c r="O31" s="60"/>
      <c r="P31" s="68"/>
    </row>
    <row r="32" spans="1:16" ht="12.75" customHeight="1">
      <c r="A32" s="19"/>
      <c r="B32" s="443" t="s">
        <v>244</v>
      </c>
      <c r="C32" s="443"/>
      <c r="D32" s="71"/>
      <c r="E32" s="18">
        <f>SUM(E33)</f>
        <v>30634</v>
      </c>
      <c r="F32" s="195">
        <v>0.1</v>
      </c>
      <c r="G32" s="18">
        <f>SUM(G33)</f>
        <v>27557</v>
      </c>
      <c r="H32" s="195">
        <v>0</v>
      </c>
      <c r="J32" s="25"/>
      <c r="K32" s="25"/>
      <c r="L32" s="59"/>
      <c r="M32" s="13"/>
      <c r="N32" s="34"/>
      <c r="O32" s="61"/>
      <c r="P32" s="68"/>
    </row>
    <row r="33" spans="1:16" ht="12.75" customHeight="1">
      <c r="A33" s="18"/>
      <c r="C33" s="14" t="s">
        <v>244</v>
      </c>
      <c r="D33" s="69"/>
      <c r="E33" s="25">
        <v>30634</v>
      </c>
      <c r="F33" s="196"/>
      <c r="G33" s="25">
        <v>27557</v>
      </c>
      <c r="H33" s="196"/>
      <c r="J33" s="25"/>
      <c r="K33" s="25"/>
      <c r="L33" s="59"/>
      <c r="M33" s="13"/>
      <c r="N33" s="34"/>
      <c r="O33" s="61"/>
      <c r="P33" s="68"/>
    </row>
    <row r="34" spans="1:16" ht="12.75" customHeight="1">
      <c r="A34" s="34"/>
      <c r="B34" s="443" t="s">
        <v>245</v>
      </c>
      <c r="C34" s="443"/>
      <c r="D34" s="71"/>
      <c r="E34" s="18">
        <f>SUM(E35)</f>
        <v>1193803</v>
      </c>
      <c r="F34" s="195">
        <v>1.6</v>
      </c>
      <c r="G34" s="18">
        <f>SUM(G35)</f>
        <v>1183769</v>
      </c>
      <c r="H34" s="195">
        <v>1.6</v>
      </c>
      <c r="J34" s="25"/>
      <c r="K34" s="25"/>
      <c r="L34" s="59"/>
      <c r="M34" s="13"/>
      <c r="N34" s="23"/>
      <c r="O34" s="60"/>
      <c r="P34" s="68"/>
    </row>
    <row r="35" spans="1:16" ht="12.75" customHeight="1">
      <c r="A35" s="34"/>
      <c r="C35" s="14" t="s">
        <v>246</v>
      </c>
      <c r="D35" s="69"/>
      <c r="E35" s="25">
        <v>1193803</v>
      </c>
      <c r="F35" s="196"/>
      <c r="G35" s="25">
        <v>1183769</v>
      </c>
      <c r="H35" s="196"/>
      <c r="J35" s="25"/>
      <c r="K35" s="25"/>
      <c r="L35" s="59"/>
      <c r="M35" s="13"/>
      <c r="N35" s="19"/>
      <c r="O35" s="51"/>
      <c r="P35" s="68"/>
    </row>
    <row r="36" spans="1:16" ht="12.75" customHeight="1">
      <c r="A36" s="34"/>
      <c r="B36" s="443" t="s">
        <v>247</v>
      </c>
      <c r="C36" s="443"/>
      <c r="D36" s="71"/>
      <c r="E36" s="18">
        <f>SUM(E37:E38)</f>
        <v>1975326</v>
      </c>
      <c r="F36" s="195">
        <v>2.7</v>
      </c>
      <c r="G36" s="18">
        <f>SUM(G37:G38)</f>
        <v>2034390</v>
      </c>
      <c r="H36" s="195">
        <v>2.7</v>
      </c>
      <c r="J36" s="19"/>
      <c r="K36" s="19"/>
      <c r="L36" s="51"/>
      <c r="M36" s="13"/>
      <c r="N36" s="23"/>
      <c r="O36" s="60"/>
      <c r="P36" s="68"/>
    </row>
    <row r="37" spans="1:16" ht="12.75" customHeight="1">
      <c r="A37" s="34"/>
      <c r="C37" s="14" t="s">
        <v>248</v>
      </c>
      <c r="D37" s="69"/>
      <c r="E37" s="25">
        <v>1542804</v>
      </c>
      <c r="F37" s="196"/>
      <c r="G37" s="25">
        <v>1563455</v>
      </c>
      <c r="H37" s="196"/>
      <c r="J37" s="25"/>
      <c r="K37" s="25"/>
      <c r="L37" s="59"/>
      <c r="M37" s="13"/>
      <c r="N37" s="34"/>
      <c r="O37" s="61"/>
      <c r="P37" s="68"/>
    </row>
    <row r="38" spans="1:16" ht="12.75" customHeight="1">
      <c r="A38" s="34"/>
      <c r="C38" s="14" t="s">
        <v>249</v>
      </c>
      <c r="D38" s="69"/>
      <c r="E38" s="25">
        <v>432522</v>
      </c>
      <c r="F38" s="196"/>
      <c r="G38" s="25">
        <v>470935</v>
      </c>
      <c r="H38" s="196"/>
      <c r="J38" s="25"/>
      <c r="K38" s="25"/>
      <c r="L38" s="59"/>
      <c r="M38" s="13"/>
      <c r="N38" s="23"/>
      <c r="O38" s="60"/>
      <c r="P38" s="68"/>
    </row>
    <row r="39" spans="1:16" ht="12.75" customHeight="1">
      <c r="A39" s="34"/>
      <c r="B39" s="443" t="s">
        <v>250</v>
      </c>
      <c r="C39" s="443"/>
      <c r="D39" s="71"/>
      <c r="E39" s="18">
        <f>SUM(E40:E42)</f>
        <v>4433420</v>
      </c>
      <c r="F39" s="195">
        <v>6</v>
      </c>
      <c r="G39" s="18">
        <f>SUM(G40:G42)</f>
        <v>5058822</v>
      </c>
      <c r="H39" s="195">
        <v>6.7</v>
      </c>
      <c r="J39" s="25"/>
      <c r="K39" s="25"/>
      <c r="L39" s="59"/>
      <c r="M39" s="13"/>
      <c r="N39" s="23"/>
      <c r="O39" s="60"/>
      <c r="P39" s="68"/>
    </row>
    <row r="40" spans="1:16" ht="12.75" customHeight="1">
      <c r="A40" s="34"/>
      <c r="C40" s="14" t="s">
        <v>251</v>
      </c>
      <c r="D40" s="69"/>
      <c r="E40" s="25">
        <v>3914453</v>
      </c>
      <c r="F40" s="196"/>
      <c r="G40" s="25">
        <v>3847602</v>
      </c>
      <c r="H40" s="196"/>
      <c r="J40" s="25"/>
      <c r="K40" s="25"/>
      <c r="L40" s="59"/>
      <c r="M40" s="13"/>
      <c r="N40" s="23"/>
      <c r="O40" s="60"/>
      <c r="P40" s="68"/>
    </row>
    <row r="41" spans="1:16" ht="12.75" customHeight="1">
      <c r="A41" s="25"/>
      <c r="C41" s="14" t="s">
        <v>252</v>
      </c>
      <c r="D41" s="69"/>
      <c r="E41" s="25">
        <v>503528</v>
      </c>
      <c r="F41" s="196"/>
      <c r="G41" s="25">
        <v>1193017</v>
      </c>
      <c r="H41" s="196"/>
      <c r="J41" s="25"/>
      <c r="K41" s="25"/>
      <c r="L41" s="59"/>
      <c r="M41" s="13"/>
      <c r="N41" s="19"/>
      <c r="O41" s="51"/>
      <c r="P41" s="68"/>
    </row>
    <row r="42" spans="1:16" ht="12.75" customHeight="1">
      <c r="A42" s="34"/>
      <c r="C42" s="14" t="s">
        <v>253</v>
      </c>
      <c r="D42" s="69"/>
      <c r="E42" s="25">
        <v>15439</v>
      </c>
      <c r="F42" s="196"/>
      <c r="G42" s="25">
        <v>18203</v>
      </c>
      <c r="H42" s="196"/>
      <c r="J42" s="19"/>
      <c r="K42" s="19"/>
      <c r="L42" s="51"/>
      <c r="M42" s="13"/>
      <c r="N42" s="23"/>
      <c r="O42" s="60"/>
      <c r="P42" s="68"/>
    </row>
    <row r="43" spans="1:16" ht="12.75" customHeight="1">
      <c r="A43" s="23"/>
      <c r="B43" s="443" t="s">
        <v>254</v>
      </c>
      <c r="C43" s="443"/>
      <c r="D43" s="71"/>
      <c r="E43" s="18">
        <f>SUM(E44:E46)</f>
        <v>2305544</v>
      </c>
      <c r="F43" s="195">
        <v>3.1</v>
      </c>
      <c r="G43" s="18">
        <f>SUM(G44:G46)</f>
        <v>2371745</v>
      </c>
      <c r="H43" s="195">
        <v>3.2</v>
      </c>
      <c r="J43" s="25"/>
      <c r="K43" s="25"/>
      <c r="L43" s="59"/>
      <c r="M43" s="13"/>
      <c r="N43" s="23"/>
      <c r="O43" s="60"/>
      <c r="P43" s="68"/>
    </row>
    <row r="44" spans="1:16" ht="12.75" customHeight="1">
      <c r="A44" s="34"/>
      <c r="C44" s="14" t="s">
        <v>255</v>
      </c>
      <c r="D44" s="69"/>
      <c r="E44" s="25">
        <v>1025852</v>
      </c>
      <c r="F44" s="196"/>
      <c r="G44" s="25">
        <v>1023776</v>
      </c>
      <c r="H44" s="196"/>
      <c r="J44" s="25"/>
      <c r="K44" s="25"/>
      <c r="L44" s="59"/>
      <c r="M44" s="13"/>
      <c r="N44" s="23"/>
      <c r="O44" s="60"/>
      <c r="P44" s="68"/>
    </row>
    <row r="45" spans="1:16" ht="12.75" customHeight="1">
      <c r="A45" s="34"/>
      <c r="C45" s="14" t="s">
        <v>256</v>
      </c>
      <c r="D45" s="69"/>
      <c r="E45" s="25">
        <v>449656</v>
      </c>
      <c r="F45" s="196"/>
      <c r="G45" s="25">
        <v>692226</v>
      </c>
      <c r="H45" s="196"/>
      <c r="J45" s="25"/>
      <c r="K45" s="25"/>
      <c r="L45" s="59"/>
      <c r="M45" s="13"/>
      <c r="N45" s="23"/>
      <c r="O45" s="72"/>
      <c r="P45" s="68"/>
    </row>
    <row r="46" spans="1:16" ht="12.75" customHeight="1">
      <c r="A46" s="34"/>
      <c r="C46" s="14" t="s">
        <v>257</v>
      </c>
      <c r="D46" s="69"/>
      <c r="E46" s="25">
        <v>830036</v>
      </c>
      <c r="F46" s="196"/>
      <c r="G46" s="25">
        <v>655743</v>
      </c>
      <c r="H46" s="196"/>
      <c r="J46" s="25"/>
      <c r="K46" s="25"/>
      <c r="L46" s="24"/>
      <c r="M46" s="13"/>
      <c r="N46" s="73"/>
      <c r="O46" s="73"/>
      <c r="P46" s="68"/>
    </row>
    <row r="47" spans="1:16" ht="12.75" customHeight="1">
      <c r="A47" s="34"/>
      <c r="B47" s="443" t="s">
        <v>258</v>
      </c>
      <c r="C47" s="443"/>
      <c r="D47" s="71"/>
      <c r="E47" s="18">
        <f>SUM(E48:E49)</f>
        <v>229133</v>
      </c>
      <c r="F47" s="195">
        <v>0.3</v>
      </c>
      <c r="G47" s="18">
        <f>SUM(G48:G49)</f>
        <v>337973</v>
      </c>
      <c r="H47" s="195">
        <v>0.5</v>
      </c>
      <c r="J47" s="34"/>
      <c r="K47" s="36"/>
      <c r="L47" s="36"/>
      <c r="M47" s="13"/>
      <c r="N47" s="73"/>
      <c r="O47" s="73"/>
      <c r="P47" s="68"/>
    </row>
    <row r="48" spans="1:16" ht="12.75" customHeight="1">
      <c r="A48" s="23"/>
      <c r="C48" s="14" t="s">
        <v>259</v>
      </c>
      <c r="D48" s="69"/>
      <c r="E48" s="25">
        <v>210372</v>
      </c>
      <c r="F48" s="196"/>
      <c r="G48" s="25">
        <v>323996</v>
      </c>
      <c r="H48" s="196"/>
      <c r="J48" s="34"/>
      <c r="K48" s="34"/>
      <c r="L48" s="34"/>
      <c r="M48" s="13"/>
      <c r="N48" s="73"/>
      <c r="O48" s="73"/>
      <c r="P48" s="68"/>
    </row>
    <row r="49" spans="1:16" ht="12.75" customHeight="1">
      <c r="A49" s="23"/>
      <c r="C49" s="14" t="s">
        <v>260</v>
      </c>
      <c r="D49" s="69"/>
      <c r="E49" s="25">
        <v>18761</v>
      </c>
      <c r="F49" s="196"/>
      <c r="G49" s="25">
        <v>13977</v>
      </c>
      <c r="H49" s="196"/>
      <c r="J49" s="34"/>
      <c r="K49" s="34"/>
      <c r="L49" s="34"/>
      <c r="M49" s="13"/>
      <c r="N49" s="73"/>
      <c r="O49" s="73"/>
      <c r="P49" s="68"/>
    </row>
    <row r="50" spans="1:16" ht="12.75" customHeight="1">
      <c r="A50" s="34"/>
      <c r="B50" s="443" t="s">
        <v>261</v>
      </c>
      <c r="C50" s="443"/>
      <c r="D50" s="71"/>
      <c r="E50" s="18">
        <f>SUM(E51)</f>
        <v>2597256</v>
      </c>
      <c r="F50" s="195">
        <v>3.5</v>
      </c>
      <c r="G50" s="18">
        <f>SUM(G51)</f>
        <v>3344919</v>
      </c>
      <c r="H50" s="195">
        <v>4.5</v>
      </c>
      <c r="J50" s="34"/>
      <c r="K50" s="34"/>
      <c r="L50" s="34"/>
      <c r="M50" s="13"/>
      <c r="N50" s="73"/>
      <c r="O50" s="73"/>
      <c r="P50" s="68"/>
    </row>
    <row r="51" spans="1:16" ht="12.75" customHeight="1">
      <c r="A51" s="34"/>
      <c r="C51" s="14" t="s">
        <v>261</v>
      </c>
      <c r="D51" s="69"/>
      <c r="E51" s="25">
        <v>2597256</v>
      </c>
      <c r="F51" s="196"/>
      <c r="G51" s="25">
        <v>3344919</v>
      </c>
      <c r="H51" s="196"/>
      <c r="J51" s="34"/>
      <c r="K51" s="34"/>
      <c r="L51" s="34"/>
      <c r="M51" s="13"/>
      <c r="N51" s="74"/>
      <c r="O51" s="74"/>
      <c r="P51" s="75"/>
    </row>
    <row r="52" spans="1:16" ht="12.75" customHeight="1">
      <c r="A52" s="34"/>
      <c r="B52" s="443" t="s">
        <v>262</v>
      </c>
      <c r="C52" s="443"/>
      <c r="D52" s="71"/>
      <c r="E52" s="18">
        <f>SUM(E53)</f>
        <v>2780172</v>
      </c>
      <c r="F52" s="195">
        <v>3.8</v>
      </c>
      <c r="G52" s="18">
        <f>SUM(G53)</f>
        <v>3435715</v>
      </c>
      <c r="H52" s="195">
        <v>4.6</v>
      </c>
      <c r="J52" s="34"/>
      <c r="K52" s="25"/>
      <c r="L52" s="25"/>
      <c r="M52" s="13"/>
      <c r="N52" s="74"/>
      <c r="O52" s="74"/>
      <c r="P52" s="75"/>
    </row>
    <row r="53" spans="1:16" ht="12.75" customHeight="1">
      <c r="A53" s="34"/>
      <c r="C53" s="14" t="s">
        <v>262</v>
      </c>
      <c r="D53" s="69"/>
      <c r="E53" s="25">
        <v>2780172</v>
      </c>
      <c r="F53" s="196"/>
      <c r="G53" s="25">
        <v>3435715</v>
      </c>
      <c r="H53" s="196"/>
      <c r="J53" s="23"/>
      <c r="K53" s="23"/>
      <c r="L53" s="23"/>
      <c r="M53" s="13"/>
      <c r="N53" s="73"/>
      <c r="O53" s="73"/>
      <c r="P53" s="68"/>
    </row>
    <row r="54" spans="1:16" ht="12.75" customHeight="1">
      <c r="A54" s="34"/>
      <c r="B54" s="443" t="s">
        <v>263</v>
      </c>
      <c r="C54" s="443"/>
      <c r="D54" s="71"/>
      <c r="E54" s="18">
        <f>SUM(E55:E60)</f>
        <v>1799764</v>
      </c>
      <c r="F54" s="195">
        <v>2.5</v>
      </c>
      <c r="G54" s="18">
        <f>SUM(G55:G60)</f>
        <v>1633384</v>
      </c>
      <c r="H54" s="195">
        <v>2.2</v>
      </c>
      <c r="J54" s="34"/>
      <c r="K54" s="34"/>
      <c r="L54" s="34"/>
      <c r="M54" s="13"/>
      <c r="N54" s="76"/>
      <c r="O54" s="76"/>
      <c r="P54" s="68"/>
    </row>
    <row r="55" spans="1:16" ht="12.75" customHeight="1">
      <c r="A55" s="23"/>
      <c r="C55" s="14" t="s">
        <v>264</v>
      </c>
      <c r="D55" s="69"/>
      <c r="E55" s="25">
        <v>42817</v>
      </c>
      <c r="F55" s="196"/>
      <c r="G55" s="25">
        <v>36569</v>
      </c>
      <c r="H55" s="196"/>
      <c r="J55" s="19"/>
      <c r="K55" s="13"/>
      <c r="L55" s="13"/>
      <c r="M55" s="65"/>
      <c r="N55" s="73"/>
      <c r="O55" s="73"/>
      <c r="P55" s="68"/>
    </row>
    <row r="56" spans="1:16" ht="12.75" customHeight="1">
      <c r="A56" s="34"/>
      <c r="C56" s="14" t="s">
        <v>265</v>
      </c>
      <c r="D56" s="69"/>
      <c r="E56" s="25">
        <v>21606</v>
      </c>
      <c r="F56" s="196"/>
      <c r="G56" s="25">
        <v>22724</v>
      </c>
      <c r="H56" s="196"/>
      <c r="J56" s="37"/>
      <c r="K56" s="37"/>
      <c r="L56" s="37"/>
      <c r="M56" s="52"/>
      <c r="N56" s="73"/>
      <c r="O56" s="73"/>
      <c r="P56" s="68"/>
    </row>
    <row r="57" spans="1:13" ht="12.75" customHeight="1">
      <c r="A57" s="19"/>
      <c r="C57" s="14" t="s">
        <v>266</v>
      </c>
      <c r="D57" s="69"/>
      <c r="E57" s="25">
        <v>26304</v>
      </c>
      <c r="F57" s="196"/>
      <c r="G57" s="25">
        <v>21551</v>
      </c>
      <c r="H57" s="196"/>
      <c r="J57" s="23"/>
      <c r="K57" s="23"/>
      <c r="L57" s="23"/>
      <c r="M57" s="13"/>
    </row>
    <row r="58" spans="1:13" ht="12.75" customHeight="1">
      <c r="A58" s="37"/>
      <c r="C58" s="14" t="s">
        <v>267</v>
      </c>
      <c r="D58" s="69"/>
      <c r="E58" s="25">
        <v>483231</v>
      </c>
      <c r="F58" s="196"/>
      <c r="G58" s="25">
        <v>492644</v>
      </c>
      <c r="H58" s="196"/>
      <c r="J58" s="23"/>
      <c r="K58" s="23"/>
      <c r="L58" s="23"/>
      <c r="M58" s="13"/>
    </row>
    <row r="59" spans="1:13" ht="12.75" customHeight="1">
      <c r="A59" s="34"/>
      <c r="C59" s="14" t="s">
        <v>268</v>
      </c>
      <c r="D59" s="69"/>
      <c r="E59" s="25">
        <v>258906</v>
      </c>
      <c r="F59" s="196"/>
      <c r="G59" s="25">
        <v>246332</v>
      </c>
      <c r="H59" s="196"/>
      <c r="J59" s="23"/>
      <c r="K59" s="23"/>
      <c r="L59" s="23"/>
      <c r="M59" s="13"/>
    </row>
    <row r="60" spans="1:13" ht="12.75" customHeight="1">
      <c r="A60" s="34"/>
      <c r="C60" s="14" t="s">
        <v>269</v>
      </c>
      <c r="D60" s="69"/>
      <c r="E60" s="25">
        <v>966900</v>
      </c>
      <c r="F60" s="196"/>
      <c r="G60" s="25">
        <v>813564</v>
      </c>
      <c r="H60" s="196"/>
      <c r="J60" s="34"/>
      <c r="K60" s="34"/>
      <c r="L60" s="34"/>
      <c r="M60" s="13"/>
    </row>
    <row r="61" spans="1:13" ht="12.75" customHeight="1">
      <c r="A61" s="23"/>
      <c r="B61" s="443" t="s">
        <v>270</v>
      </c>
      <c r="C61" s="443"/>
      <c r="D61" s="71"/>
      <c r="E61" s="18">
        <f>SUM(E62)</f>
        <v>180200</v>
      </c>
      <c r="F61" s="195">
        <v>0.2</v>
      </c>
      <c r="G61" s="18">
        <f>SUM(G62)</f>
        <v>118413</v>
      </c>
      <c r="H61" s="195">
        <v>0.2</v>
      </c>
      <c r="J61" s="19"/>
      <c r="K61" s="19"/>
      <c r="L61" s="19"/>
      <c r="M61" s="13"/>
    </row>
    <row r="62" spans="1:13" ht="12.75" customHeight="1">
      <c r="A62" s="34"/>
      <c r="C62" s="14" t="s">
        <v>270</v>
      </c>
      <c r="D62" s="69"/>
      <c r="E62" s="25">
        <v>180200</v>
      </c>
      <c r="F62" s="196"/>
      <c r="G62" s="25">
        <v>118413</v>
      </c>
      <c r="H62" s="196"/>
      <c r="J62" s="37"/>
      <c r="K62" s="18"/>
      <c r="L62" s="18"/>
      <c r="M62" s="52"/>
    </row>
    <row r="63" spans="1:13" ht="12.75" customHeight="1">
      <c r="A63" s="19"/>
      <c r="B63" s="443" t="s">
        <v>271</v>
      </c>
      <c r="C63" s="443"/>
      <c r="D63" s="71"/>
      <c r="E63" s="375" t="s">
        <v>21</v>
      </c>
      <c r="F63" s="376" t="s">
        <v>21</v>
      </c>
      <c r="G63" s="18">
        <f>G64</f>
        <v>400000</v>
      </c>
      <c r="H63" s="195">
        <v>0.5</v>
      </c>
      <c r="J63" s="34"/>
      <c r="K63" s="34"/>
      <c r="L63" s="34"/>
      <c r="M63" s="13"/>
    </row>
    <row r="64" spans="1:13" ht="12.75" customHeight="1">
      <c r="A64" s="26"/>
      <c r="B64" s="43"/>
      <c r="C64" s="95" t="s">
        <v>271</v>
      </c>
      <c r="D64" s="78"/>
      <c r="E64" s="182" t="s">
        <v>9</v>
      </c>
      <c r="F64" s="197"/>
      <c r="G64" s="182">
        <v>400000</v>
      </c>
      <c r="H64" s="197"/>
      <c r="J64" s="34"/>
      <c r="K64" s="34"/>
      <c r="L64" s="34"/>
      <c r="M64" s="13"/>
    </row>
    <row r="65" spans="1:13" ht="15" customHeight="1">
      <c r="A65" s="34"/>
      <c r="B65" s="30" t="s">
        <v>143</v>
      </c>
      <c r="C65" s="83"/>
      <c r="D65" s="31"/>
      <c r="E65" s="198"/>
      <c r="F65" s="199"/>
      <c r="J65" s="34"/>
      <c r="K65" s="25"/>
      <c r="L65" s="25"/>
      <c r="M65" s="13"/>
    </row>
    <row r="66" spans="1:13" ht="11.25" customHeight="1">
      <c r="A66" s="34"/>
      <c r="C66" s="83"/>
      <c r="D66" s="31"/>
      <c r="E66" s="198"/>
      <c r="F66" s="199"/>
      <c r="J66" s="23"/>
      <c r="K66" s="23"/>
      <c r="L66" s="23"/>
      <c r="M66" s="13"/>
    </row>
    <row r="67" spans="1:13" ht="11.25" customHeight="1">
      <c r="A67" s="34"/>
      <c r="C67" s="83"/>
      <c r="D67" s="31"/>
      <c r="E67" s="198"/>
      <c r="F67" s="199"/>
      <c r="J67" s="34"/>
      <c r="K67" s="36"/>
      <c r="L67" s="36"/>
      <c r="M67" s="13"/>
    </row>
    <row r="68" spans="1:13" ht="11.25" customHeight="1">
      <c r="A68" s="34"/>
      <c r="C68" s="83"/>
      <c r="D68" s="31"/>
      <c r="E68" s="198"/>
      <c r="F68" s="199"/>
      <c r="J68" s="34"/>
      <c r="K68" s="34"/>
      <c r="L68" s="34"/>
      <c r="M68" s="13"/>
    </row>
    <row r="69" spans="1:13" ht="11.25" customHeight="1">
      <c r="A69" s="23"/>
      <c r="C69" s="83"/>
      <c r="D69" s="31"/>
      <c r="E69" s="200"/>
      <c r="F69" s="199"/>
      <c r="J69" s="34"/>
      <c r="K69" s="25"/>
      <c r="L69" s="25"/>
      <c r="M69" s="13"/>
    </row>
    <row r="70" spans="1:13" ht="4.5" customHeight="1">
      <c r="A70" s="34"/>
      <c r="B70" s="84"/>
      <c r="D70" s="31"/>
      <c r="E70" s="199"/>
      <c r="F70" s="199"/>
      <c r="J70" s="34"/>
      <c r="K70" s="34"/>
      <c r="L70" s="34"/>
      <c r="M70" s="13"/>
    </row>
    <row r="71" spans="1:13" ht="11.25" customHeight="1">
      <c r="A71" s="34"/>
      <c r="B71" s="83"/>
      <c r="C71" s="83"/>
      <c r="D71" s="31"/>
      <c r="E71" s="198"/>
      <c r="F71" s="200"/>
      <c r="J71" s="34"/>
      <c r="K71" s="25"/>
      <c r="L71" s="25"/>
      <c r="M71" s="13"/>
    </row>
    <row r="72" spans="1:13" ht="11.25" customHeight="1">
      <c r="A72" s="34"/>
      <c r="B72" s="83"/>
      <c r="C72" s="83"/>
      <c r="D72" s="31"/>
      <c r="E72" s="39"/>
      <c r="F72" s="200"/>
      <c r="J72" s="34"/>
      <c r="K72" s="25"/>
      <c r="L72" s="25"/>
      <c r="M72" s="13"/>
    </row>
    <row r="73" spans="1:6" ht="11.25" customHeight="1">
      <c r="A73" s="23"/>
      <c r="D73" s="31"/>
      <c r="F73" s="87"/>
    </row>
    <row r="74" spans="1:6" ht="11.25" customHeight="1">
      <c r="A74" s="23"/>
      <c r="C74" s="83"/>
      <c r="D74" s="31"/>
      <c r="E74" s="39"/>
      <c r="F74" s="87"/>
    </row>
    <row r="75" spans="1:6" ht="12">
      <c r="A75" s="34"/>
      <c r="C75" s="4"/>
      <c r="D75" s="31"/>
      <c r="E75" s="59"/>
      <c r="F75" s="51"/>
    </row>
    <row r="76" spans="3:6" ht="12">
      <c r="C76" s="4"/>
      <c r="D76" s="31"/>
      <c r="E76" s="61"/>
      <c r="F76" s="51"/>
    </row>
    <row r="77" spans="3:6" ht="12">
      <c r="C77" s="4"/>
      <c r="D77" s="31"/>
      <c r="E77" s="59"/>
      <c r="F77" s="51"/>
    </row>
    <row r="78" spans="3:6" ht="12">
      <c r="C78" s="4"/>
      <c r="D78" s="31"/>
      <c r="E78" s="59"/>
      <c r="F78" s="51"/>
    </row>
    <row r="79" spans="3:6" ht="12">
      <c r="C79" s="4"/>
      <c r="D79" s="31"/>
      <c r="E79" s="59"/>
      <c r="F79" s="51"/>
    </row>
    <row r="80" spans="3:6" ht="12">
      <c r="C80" s="4"/>
      <c r="D80" s="31"/>
      <c r="E80" s="59"/>
      <c r="F80" s="51"/>
    </row>
    <row r="81" spans="2:6" ht="12">
      <c r="B81" s="31"/>
      <c r="C81" s="31"/>
      <c r="D81" s="31"/>
      <c r="E81" s="51"/>
      <c r="F81" s="51"/>
    </row>
    <row r="82" spans="2:6" ht="12">
      <c r="B82" s="442"/>
      <c r="C82" s="433"/>
      <c r="D82" s="31"/>
      <c r="E82" s="59"/>
      <c r="F82" s="61"/>
    </row>
    <row r="83" spans="3:6" ht="12">
      <c r="C83" s="4"/>
      <c r="D83" s="31"/>
      <c r="E83" s="59"/>
      <c r="F83" s="51"/>
    </row>
    <row r="84" spans="2:6" ht="12">
      <c r="B84" s="31"/>
      <c r="C84" s="31"/>
      <c r="D84" s="31"/>
      <c r="E84" s="61"/>
      <c r="F84" s="51"/>
    </row>
    <row r="85" spans="2:6" ht="12">
      <c r="B85" s="442"/>
      <c r="C85" s="433"/>
      <c r="D85" s="31"/>
      <c r="E85" s="59"/>
      <c r="F85" s="61"/>
    </row>
    <row r="86" spans="3:6" ht="12">
      <c r="C86" s="4"/>
      <c r="D86" s="31"/>
      <c r="E86" s="24"/>
      <c r="F86" s="80"/>
    </row>
  </sheetData>
  <sheetProtection/>
  <mergeCells count="26">
    <mergeCell ref="B17:C17"/>
    <mergeCell ref="B19:C19"/>
    <mergeCell ref="B61:C61"/>
    <mergeCell ref="B52:C52"/>
    <mergeCell ref="B54:C54"/>
    <mergeCell ref="B50:C50"/>
    <mergeCell ref="B43:C43"/>
    <mergeCell ref="B39:C39"/>
    <mergeCell ref="B30:C30"/>
    <mergeCell ref="B32:C32"/>
    <mergeCell ref="A1:H1"/>
    <mergeCell ref="B13:C13"/>
    <mergeCell ref="B8:C8"/>
    <mergeCell ref="B15:C15"/>
    <mergeCell ref="E4:F4"/>
    <mergeCell ref="G4:H4"/>
    <mergeCell ref="B34:C34"/>
    <mergeCell ref="B47:C47"/>
    <mergeCell ref="B85:C85"/>
    <mergeCell ref="B4:C4"/>
    <mergeCell ref="B24:C24"/>
    <mergeCell ref="B26:C26"/>
    <mergeCell ref="B21:C21"/>
    <mergeCell ref="B82:C82"/>
    <mergeCell ref="B36:C36"/>
    <mergeCell ref="B63:C63"/>
  </mergeCells>
  <printOptions/>
  <pageMargins left="0.7874015748031497" right="0" top="0.7874015748031497" bottom="0.1968503937007874" header="0.3937007874015748" footer="0.1968503937007874"/>
  <pageSetup firstPageNumber="114" useFirstPageNumber="1" horizontalDpi="600" verticalDpi="600" orientation="portrait" paperSize="9" scale="98" r:id="rId1"/>
  <headerFooter alignWithMargins="0">
    <oddHeader>&amp;L&amp;"ＭＳ 明朝,標準"&amp;8&amp;P　財政・税務</oddHeader>
  </headerFooter>
  <colBreaks count="1" manualBreakCount="1">
    <brk id="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2010-03-24T09:32:55Z</cp:lastPrinted>
  <dcterms:created xsi:type="dcterms:W3CDTF">1999-06-22T07:31:02Z</dcterms:created>
  <dcterms:modified xsi:type="dcterms:W3CDTF">2014-04-04T09:13:48Z</dcterms:modified>
  <cp:category/>
  <cp:version/>
  <cp:contentType/>
  <cp:contentStatus/>
</cp:coreProperties>
</file>