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保育課\03　保育所入所\000000ホームページ\R5募集に向けた改善\計算シート\"/>
    </mc:Choice>
  </mc:AlternateContent>
  <bookViews>
    <workbookView xWindow="0" yWindow="0" windowWidth="23040" windowHeight="98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C12" i="1" s="1"/>
  <c r="R12" i="1" l="1"/>
  <c r="Q12" i="1" l="1"/>
  <c r="C6" i="1"/>
  <c r="M12" i="1" l="1"/>
  <c r="A15" i="1"/>
  <c r="B15" i="1"/>
  <c r="B14" i="1" s="1"/>
  <c r="H12" i="1"/>
  <c r="L12" i="1" s="1"/>
  <c r="G12" i="1"/>
  <c r="A14" i="1"/>
  <c r="Q13" i="1" l="1"/>
  <c r="M14" i="1" s="1"/>
  <c r="G13" i="1"/>
  <c r="C14" i="1" s="1"/>
  <c r="L13" i="1"/>
  <c r="H14" i="1" s="1"/>
  <c r="H6" i="1"/>
</calcChain>
</file>

<file path=xl/comments1.xml><?xml version="1.0" encoding="utf-8"?>
<comments xmlns="http://schemas.openxmlformats.org/spreadsheetml/2006/main">
  <authors>
    <author>浦山 恭輔</author>
  </authors>
  <commentList>
    <comment ref="M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閏年のみズレる場合あり</t>
        </r>
      </text>
    </comment>
  </commentList>
</comments>
</file>

<file path=xl/sharedStrings.xml><?xml version="1.0" encoding="utf-8"?>
<sst xmlns="http://schemas.openxmlformats.org/spreadsheetml/2006/main" count="18" uniqueCount="14">
  <si>
    <t>→</t>
    <phoneticPr fontId="1"/>
  </si>
  <si>
    <t>8週間が経過する日の翌日</t>
    <rPh sb="1" eb="3">
      <t>シュウカン</t>
    </rPh>
    <rPh sb="4" eb="6">
      <t>ケイカ</t>
    </rPh>
    <rPh sb="8" eb="9">
      <t>ヒ</t>
    </rPh>
    <rPh sb="10" eb="12">
      <t>ヨクジツ</t>
    </rPh>
    <phoneticPr fontId="1"/>
  </si>
  <si>
    <t>出生日</t>
    <rPh sb="0" eb="2">
      <t>シュッショウ</t>
    </rPh>
    <rPh sb="2" eb="3">
      <t>ビ</t>
    </rPh>
    <phoneticPr fontId="1"/>
  </si>
  <si>
    <t>出生日</t>
    <rPh sb="0" eb="2">
      <t>シュッショウ</t>
    </rPh>
    <rPh sb="2" eb="3">
      <t>ビ</t>
    </rPh>
    <phoneticPr fontId="1"/>
  </si>
  <si>
    <t>保育終了月</t>
    <rPh sb="0" eb="2">
      <t>ホイク</t>
    </rPh>
    <rPh sb="2" eb="4">
      <t>シュウリョウ</t>
    </rPh>
    <rPh sb="4" eb="5">
      <t>ツキ</t>
    </rPh>
    <phoneticPr fontId="1"/>
  </si>
  <si>
    <t>〇出産要件で保育園に入園するときの保育終了月</t>
    <rPh sb="1" eb="3">
      <t>シュッサン</t>
    </rPh>
    <rPh sb="3" eb="5">
      <t>ヨウケン</t>
    </rPh>
    <rPh sb="6" eb="9">
      <t>ホイクエン</t>
    </rPh>
    <rPh sb="10" eb="12">
      <t>ニュウエン</t>
    </rPh>
    <rPh sb="17" eb="19">
      <t>ホイク</t>
    </rPh>
    <rPh sb="19" eb="21">
      <t>シュウリョウ</t>
    </rPh>
    <rPh sb="21" eb="22">
      <t>ツキ</t>
    </rPh>
    <phoneticPr fontId="1"/>
  </si>
  <si>
    <t>〇保育開始年齢の計算</t>
    <rPh sb="1" eb="3">
      <t>ホイク</t>
    </rPh>
    <rPh sb="3" eb="5">
      <t>カイシ</t>
    </rPh>
    <rPh sb="5" eb="7">
      <t>ネンレイ</t>
    </rPh>
    <rPh sb="8" eb="10">
      <t>ケイサン</t>
    </rPh>
    <phoneticPr fontId="1"/>
  </si>
  <si>
    <t>から入園可能</t>
    <rPh sb="2" eb="4">
      <t>ニュウエン</t>
    </rPh>
    <rPh sb="4" eb="6">
      <t>カノウ</t>
    </rPh>
    <phoneticPr fontId="1"/>
  </si>
  <si>
    <t>生後43日から保育開始の保育園</t>
    <rPh sb="0" eb="2">
      <t>セイゴ</t>
    </rPh>
    <rPh sb="4" eb="5">
      <t>ニチ</t>
    </rPh>
    <rPh sb="7" eb="9">
      <t>ホイク</t>
    </rPh>
    <rPh sb="9" eb="11">
      <t>カイシ</t>
    </rPh>
    <rPh sb="12" eb="15">
      <t>ホ</t>
    </rPh>
    <phoneticPr fontId="1"/>
  </si>
  <si>
    <t>生後57日から保育開始の保育園</t>
    <rPh sb="0" eb="2">
      <t>セイゴ</t>
    </rPh>
    <rPh sb="4" eb="5">
      <t>ニチ</t>
    </rPh>
    <rPh sb="7" eb="9">
      <t>ホイク</t>
    </rPh>
    <rPh sb="9" eb="11">
      <t>カイシ</t>
    </rPh>
    <rPh sb="12" eb="15">
      <t>ホ</t>
    </rPh>
    <phoneticPr fontId="1"/>
  </si>
  <si>
    <t>↓</t>
    <phoneticPr fontId="1"/>
  </si>
  <si>
    <t>生後4か月から保育開始の保育園</t>
    <rPh sb="0" eb="2">
      <t>セイゴ</t>
    </rPh>
    <rPh sb="4" eb="5">
      <t>ゲツ</t>
    </rPh>
    <rPh sb="7" eb="9">
      <t>ホイク</t>
    </rPh>
    <rPh sb="9" eb="11">
      <t>カイシ</t>
    </rPh>
    <rPh sb="12" eb="15">
      <t>ホ</t>
    </rPh>
    <phoneticPr fontId="1"/>
  </si>
  <si>
    <t>出産に関する期間計算シート</t>
    <rPh sb="0" eb="2">
      <t>シュッサン</t>
    </rPh>
    <rPh sb="3" eb="4">
      <t>カン</t>
    </rPh>
    <rPh sb="6" eb="8">
      <t>キカン</t>
    </rPh>
    <rPh sb="8" eb="10">
      <t>ケイサン</t>
    </rPh>
    <phoneticPr fontId="1"/>
  </si>
  <si>
    <t>ここに入力↑</t>
    <rPh sb="3" eb="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</si>
</sst>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b/>
      <sz val="26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58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left" vertical="center"/>
    </xf>
    <xf numFmtId="0" fontId="4" fillId="0" borderId="0" xfId="0" applyNumberFormat="1" applyFont="1" applyFill="1" applyProtection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58" fontId="4" fillId="0" borderId="0" xfId="0" applyNumberFormat="1" applyFont="1" applyFill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58" fontId="0" fillId="4" borderId="1" xfId="0" applyNumberFormat="1" applyFill="1" applyBorder="1" applyAlignment="1" applyProtection="1">
      <alignment horizontal="center" vertical="center"/>
    </xf>
    <xf numFmtId="58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58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58" fontId="3" fillId="3" borderId="2" xfId="0" applyNumberFormat="1" applyFont="1" applyFill="1" applyBorder="1" applyAlignment="1" applyProtection="1">
      <alignment horizontal="center" vertical="center"/>
    </xf>
    <xf numFmtId="58" fontId="3" fillId="3" borderId="5" xfId="0" applyNumberFormat="1" applyFont="1" applyFill="1" applyBorder="1" applyAlignment="1" applyProtection="1">
      <alignment horizontal="center" vertical="center"/>
    </xf>
    <xf numFmtId="58" fontId="3" fillId="3" borderId="3" xfId="0" applyNumberFormat="1" applyFont="1" applyFill="1" applyBorder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right" vertical="center"/>
    </xf>
    <xf numFmtId="0" fontId="3" fillId="5" borderId="0" xfId="0" applyNumberFormat="1" applyFont="1" applyFill="1" applyBorder="1" applyAlignment="1" applyProtection="1">
      <alignment horizontal="left" vertical="center"/>
    </xf>
    <xf numFmtId="58" fontId="5" fillId="0" borderId="0" xfId="0" applyNumberFormat="1" applyFont="1" applyFill="1" applyBorder="1" applyAlignment="1" applyProtection="1">
      <alignment horizontal="center" vertical="center"/>
    </xf>
    <xf numFmtId="176" fontId="3" fillId="3" borderId="2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58" fontId="5" fillId="0" borderId="6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showGridLines="0" tabSelected="1" workbookViewId="0"/>
  </sheetViews>
  <sheetFormatPr defaultRowHeight="18"/>
  <cols>
    <col min="1" max="1" width="18.296875" style="2" bestFit="1" customWidth="1"/>
    <col min="2" max="2" width="8.69921875" style="2" customWidth="1"/>
    <col min="3" max="6" width="7.296875" style="2" customWidth="1"/>
    <col min="7" max="7" width="8.69921875" style="3" customWidth="1"/>
    <col min="8" max="11" width="7.296875" style="2" customWidth="1"/>
    <col min="12" max="12" width="8.69921875" style="3" customWidth="1"/>
    <col min="13" max="16" width="7.296875" style="2" customWidth="1"/>
    <col min="17" max="17" width="8.69921875" style="2" customWidth="1"/>
    <col min="18" max="16384" width="8.796875" style="2"/>
  </cols>
  <sheetData>
    <row r="1" spans="1:19" ht="22.2">
      <c r="A1" s="14" t="s">
        <v>12</v>
      </c>
    </row>
    <row r="3" spans="1:19">
      <c r="A3" s="4" t="s">
        <v>5</v>
      </c>
    </row>
    <row r="4" spans="1:19">
      <c r="A4" s="4"/>
    </row>
    <row r="5" spans="1:19" ht="30" customHeight="1" thickBot="1">
      <c r="A5" s="5" t="s">
        <v>2</v>
      </c>
      <c r="B5" s="5"/>
      <c r="C5" s="35" t="s">
        <v>1</v>
      </c>
      <c r="D5" s="35"/>
      <c r="E5" s="35"/>
      <c r="F5" s="35"/>
      <c r="H5" s="23" t="s">
        <v>4</v>
      </c>
      <c r="I5" s="23"/>
      <c r="J5" s="23"/>
    </row>
    <row r="6" spans="1:19" ht="30" customHeight="1" thickBot="1">
      <c r="A6" s="1">
        <v>44562</v>
      </c>
      <c r="B6" s="13" t="s">
        <v>0</v>
      </c>
      <c r="C6" s="24">
        <f>IF(A6="","",A6+56)</f>
        <v>44618</v>
      </c>
      <c r="D6" s="25"/>
      <c r="E6" s="25"/>
      <c r="F6" s="26"/>
      <c r="H6" s="30">
        <f>C6</f>
        <v>44618</v>
      </c>
      <c r="I6" s="31"/>
      <c r="J6" s="32"/>
    </row>
    <row r="7" spans="1:19">
      <c r="A7" s="36" t="s">
        <v>13</v>
      </c>
    </row>
    <row r="9" spans="1:19">
      <c r="A9" s="4" t="s">
        <v>6</v>
      </c>
    </row>
    <row r="11" spans="1:19" ht="30" customHeight="1" thickBot="1">
      <c r="A11" s="5" t="s">
        <v>3</v>
      </c>
      <c r="C11" s="33" t="s">
        <v>8</v>
      </c>
      <c r="D11" s="33"/>
      <c r="E11" s="33"/>
      <c r="F11" s="33"/>
      <c r="G11" s="17"/>
      <c r="H11" s="33" t="s">
        <v>9</v>
      </c>
      <c r="I11" s="33"/>
      <c r="J11" s="33"/>
      <c r="K11" s="33"/>
      <c r="L11" s="17"/>
      <c r="M11" s="23" t="s">
        <v>11</v>
      </c>
      <c r="N11" s="23"/>
      <c r="O11" s="23"/>
      <c r="P11" s="23"/>
    </row>
    <row r="12" spans="1:19" ht="30" customHeight="1" thickBot="1">
      <c r="A12" s="15">
        <f>A6</f>
        <v>44562</v>
      </c>
      <c r="C12" s="24">
        <f>A12+43</f>
        <v>44605</v>
      </c>
      <c r="D12" s="25"/>
      <c r="E12" s="25"/>
      <c r="F12" s="26"/>
      <c r="G12" s="7">
        <f>IF(TEXT(C12,"d")="1",TEXT(C12,"m"),IF(TEXT($C$12,"m")+1=13,1,IF(TEXT($C$12,"m")+1=14,2,IF(TEXT($C$12,"m")+1=15,3,IF(TEXT($C$12,"m")+1=16,4,IF(TEXT($C$12,"m")+1=17,5,TEXT($C$12,"m")+1))))))</f>
        <v>3</v>
      </c>
      <c r="H12" s="24">
        <f>A12+57</f>
        <v>44619</v>
      </c>
      <c r="I12" s="25"/>
      <c r="J12" s="25"/>
      <c r="K12" s="26"/>
      <c r="L12" s="7">
        <f>IF(TEXT($H$12,"d")="1",TEXT($H$12,"m"),IF(TEXT($H$12,"m")+1=13,1,IF(TEXT($H$12,"m")+1=14,2,IF(TEXT($H$12,"m")+1=15,3,IF(TEXT($H$12,"m")+1=16,4,IF(TEXT($H$12,"m")+1=17,5,TEXT($H$12,"m")+1))))))</f>
        <v>3</v>
      </c>
      <c r="M12" s="24">
        <f>IF(TEXT(A12,"m")="4",A12+122,IF(TEXT(A12,"m")="5",A12+123,IF(TEXT(A12,"m")="6",A12+122,IF(TEXT(A12,"m")="7",A12+123,IF(TEXT(A12,"m")="8",A12+122,IF(TEXT(A12,"m")="9",A12+122,IF(TEXT(A12,"m")="10",A12+123,IF(TEXT(A12,"m")="11",A12+120,IF(TEXT(A12,"m")="12",A12+121,IF(TEXT(A12,"m")="1",A12+120,IF(TEXT(A12,"m")="2",A12+120,IF(TEXT(A12,"m")="3",A12+122))))))))))))</f>
        <v>44682</v>
      </c>
      <c r="N12" s="25"/>
      <c r="O12" s="25"/>
      <c r="P12" s="26"/>
      <c r="Q12" s="8">
        <f>IF(TEXT($A$12,"m")+4=12,0,IF(TEXT($A$12,"m")+4=13,1,IF(TEXT($A$12,"m")+4=14,2,IF(TEXT($A$12,"m")+4=15,3,IF(TEXT($A$12,"m")+4=16,4,IF(TEXT($A$12,"m")+4=17,5,TEXT($A$12,"m")+4))))))</f>
        <v>5</v>
      </c>
      <c r="R12" s="8">
        <f>IF(TEXT($A$12,"m")+4=12,1,IF(TEXT($A$12,"m")+4=13,1,IF(TEXT($A$12,"m")+4=14,1,IF(TEXT($A$12,"m")+4=15,1,IF(TEXT($A$12,"m")+4=16,1,IF(TEXT($A$12,"m")+4=17,1,))))))</f>
        <v>0</v>
      </c>
      <c r="S12" s="18"/>
    </row>
    <row r="13" spans="1:19" s="3" customFormat="1" ht="41.4">
      <c r="A13" s="16"/>
      <c r="B13" s="17"/>
      <c r="C13" s="19"/>
      <c r="D13" s="34" t="s">
        <v>10</v>
      </c>
      <c r="E13" s="34"/>
      <c r="F13" s="19"/>
      <c r="G13" s="21" t="str">
        <f>IF(TEXT(C12,"m")="12",1,IF(TEXT($A$12,"gggge")=TEXT(C12,"ggge"),"",1))</f>
        <v/>
      </c>
      <c r="H13" s="19"/>
      <c r="I13" s="34" t="s">
        <v>10</v>
      </c>
      <c r="J13" s="34"/>
      <c r="K13" s="19"/>
      <c r="L13" s="21" t="str">
        <f>IF(TEXT(H12,"m")="12",1,IF(TEXT($A$12,"gggge")=TEXT(H12,"ggge"),"",1))</f>
        <v/>
      </c>
      <c r="M13" s="20"/>
      <c r="N13" s="29" t="s">
        <v>10</v>
      </c>
      <c r="O13" s="29"/>
      <c r="P13" s="20"/>
      <c r="Q13" s="7" t="str">
        <f>IF(TEXT(M12,"d")="1",TEXT(M12,"m"),Q12+1)</f>
        <v>5</v>
      </c>
      <c r="R13" s="11"/>
      <c r="S13" s="17"/>
    </row>
    <row r="14" spans="1:19">
      <c r="A14" s="9" t="str">
        <f>TEXT($A$12,"ggge")</f>
        <v>令和4</v>
      </c>
      <c r="B14" s="10" t="str">
        <f>TEXT($B$15,"ggge")</f>
        <v>令和5</v>
      </c>
      <c r="C14" s="27" t="str">
        <f>IF(G13=1,CONCATENATE(B14,"年",G12,"月","1日"),CONCATENATE(A14,"年",G12,"月","1日"))</f>
        <v>令和4年3月1日</v>
      </c>
      <c r="D14" s="27"/>
      <c r="E14" s="28" t="s">
        <v>7</v>
      </c>
      <c r="F14" s="28"/>
      <c r="G14" s="6"/>
      <c r="H14" s="27" t="str">
        <f>IF(L13=1,CONCATENATE(B14,"年",L12,"月","1日"),CONCATENATE(A14,"年",L12,"月","1日"))</f>
        <v>令和4年3月1日</v>
      </c>
      <c r="I14" s="27"/>
      <c r="J14" s="28" t="s">
        <v>7</v>
      </c>
      <c r="K14" s="28"/>
      <c r="L14" s="22"/>
      <c r="M14" s="27" t="str">
        <f>IF(R12=1,CONCATENATE(B14,"年",Q13,"月","1日"),CONCATENATE(A14,"年",Q13,"月","1日"))</f>
        <v>令和4年5月1日</v>
      </c>
      <c r="N14" s="27"/>
      <c r="O14" s="28" t="s">
        <v>7</v>
      </c>
      <c r="P14" s="28"/>
      <c r="Q14" s="18"/>
      <c r="R14" s="18"/>
      <c r="S14" s="18"/>
    </row>
    <row r="15" spans="1:19">
      <c r="A15" s="11" t="str">
        <f>TEXT($A$12,"d")</f>
        <v>1</v>
      </c>
      <c r="B15" s="12">
        <f>$A$12+365</f>
        <v>44927</v>
      </c>
      <c r="C15" s="18"/>
      <c r="D15" s="18"/>
      <c r="E15" s="18"/>
      <c r="F15" s="18"/>
      <c r="G15" s="17"/>
      <c r="H15" s="18"/>
      <c r="I15" s="18"/>
      <c r="J15" s="18"/>
      <c r="K15" s="18"/>
      <c r="L15" s="17"/>
      <c r="M15" s="18"/>
      <c r="N15" s="18"/>
      <c r="O15" s="18"/>
      <c r="P15" s="18"/>
      <c r="Q15" s="18"/>
      <c r="R15" s="18"/>
      <c r="S15" s="18"/>
    </row>
    <row r="16" spans="1:19">
      <c r="A16" s="18"/>
      <c r="B16" s="18"/>
      <c r="C16" s="18"/>
      <c r="D16" s="18"/>
      <c r="E16" s="18"/>
      <c r="F16" s="18"/>
      <c r="G16" s="17"/>
      <c r="H16" s="18"/>
      <c r="I16" s="18"/>
      <c r="J16" s="18"/>
      <c r="K16" s="18"/>
      <c r="L16" s="17"/>
      <c r="M16" s="18"/>
      <c r="N16" s="18"/>
      <c r="O16" s="18"/>
      <c r="P16" s="18"/>
      <c r="Q16" s="18"/>
      <c r="R16" s="18"/>
      <c r="S16" s="18"/>
    </row>
    <row r="17" spans="3:19">
      <c r="C17" s="18"/>
      <c r="D17" s="18"/>
      <c r="E17" s="18"/>
      <c r="F17" s="18"/>
      <c r="G17" s="17"/>
      <c r="H17" s="18"/>
      <c r="I17" s="18"/>
      <c r="J17" s="18"/>
      <c r="K17" s="18"/>
      <c r="L17" s="17"/>
      <c r="M17" s="18"/>
      <c r="N17" s="18"/>
      <c r="O17" s="18"/>
      <c r="P17" s="18"/>
      <c r="Q17" s="18"/>
      <c r="R17" s="18"/>
      <c r="S17" s="18"/>
    </row>
    <row r="18" spans="3:19">
      <c r="C18" s="18"/>
      <c r="D18" s="18"/>
      <c r="E18" s="18"/>
      <c r="F18" s="18"/>
      <c r="G18" s="17"/>
      <c r="H18" s="18"/>
      <c r="I18" s="18"/>
      <c r="J18" s="18"/>
      <c r="K18" s="18"/>
      <c r="L18" s="17"/>
      <c r="M18" s="18"/>
      <c r="N18" s="18"/>
      <c r="O18" s="18"/>
      <c r="P18" s="18"/>
      <c r="Q18" s="18"/>
      <c r="R18" s="18"/>
      <c r="S18" s="18"/>
    </row>
  </sheetData>
  <sheetProtection sheet="1" objects="1" scenarios="1"/>
  <mergeCells count="19">
    <mergeCell ref="H5:J5"/>
    <mergeCell ref="H6:J6"/>
    <mergeCell ref="C14:D14"/>
    <mergeCell ref="E14:F14"/>
    <mergeCell ref="H14:I14"/>
    <mergeCell ref="J14:K14"/>
    <mergeCell ref="C12:F12"/>
    <mergeCell ref="H12:K12"/>
    <mergeCell ref="C11:F11"/>
    <mergeCell ref="H11:K11"/>
    <mergeCell ref="D13:E13"/>
    <mergeCell ref="I13:J13"/>
    <mergeCell ref="C6:F6"/>
    <mergeCell ref="C5:F5"/>
    <mergeCell ref="M11:P11"/>
    <mergeCell ref="M12:P12"/>
    <mergeCell ref="M14:N14"/>
    <mergeCell ref="O14:P14"/>
    <mergeCell ref="N13:O13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浦山 恭輔</dc:creator>
  <cp:lastModifiedBy>浦山 恭輔</cp:lastModifiedBy>
  <dcterms:created xsi:type="dcterms:W3CDTF">2020-06-26T05:42:12Z</dcterms:created>
  <dcterms:modified xsi:type="dcterms:W3CDTF">2022-10-07T02:34:28Z</dcterms:modified>
</cp:coreProperties>
</file>